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filterPrivacy="1" autoCompressPictures="0" defaultThemeVersion="124226"/>
  <xr:revisionPtr revIDLastSave="621" documentId="13_ncr:1_{FEE60A7A-1FA5-4C3C-963A-B930C1A92794}" xr6:coauthVersionLast="47" xr6:coauthVersionMax="47" xr10:uidLastSave="{8F3D5BB6-7A41-43D1-A8F8-2627DFEB6F2E}"/>
  <bookViews>
    <workbookView xWindow="-38520" yWindow="-1905" windowWidth="38640" windowHeight="21840" tabRatio="807" xr2:uid="{00000000-000D-0000-FFFF-FFFF00000000}"/>
  </bookViews>
  <sheets>
    <sheet name="Novērtējums un pilnveides plāns" sheetId="6" r:id="rId1"/>
    <sheet name="Kopsavilkums" sheetId="8" r:id="rId2"/>
    <sheet name="Izvēlnes" sheetId="7" state="hidden" r:id="rId3"/>
  </sheets>
  <definedNames>
    <definedName name="_xlnm._FilterDatabase" localSheetId="0" hidden="1">'Novērtējums un pilnveides plāns'!$A$9:$BK$217</definedName>
  </definedNames>
  <calcPr calcId="191028"/>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39" i="6" l="1"/>
  <c r="AL9" i="8"/>
  <c r="AC9" i="8"/>
  <c r="T9" i="8"/>
  <c r="J9" i="8"/>
  <c r="E4" i="8" l="1"/>
  <c r="E3" i="8"/>
  <c r="BB9" i="6"/>
  <c r="BA9" i="6"/>
  <c r="AY149" i="6"/>
  <c r="G149" i="6"/>
  <c r="F149" i="6"/>
  <c r="AY151" i="6"/>
  <c r="G151" i="6"/>
  <c r="F151" i="6"/>
  <c r="BD39" i="6"/>
  <c r="AY41" i="6"/>
  <c r="G41" i="6"/>
  <c r="F41" i="6"/>
  <c r="AY116" i="6"/>
  <c r="G116" i="6"/>
  <c r="F116" i="6"/>
  <c r="AY115" i="6"/>
  <c r="G115" i="6"/>
  <c r="F115" i="6"/>
  <c r="AY108" i="6"/>
  <c r="G108" i="6"/>
  <c r="F108" i="6"/>
  <c r="AY90" i="6"/>
  <c r="G90" i="6"/>
  <c r="F90" i="6"/>
  <c r="AY73" i="6"/>
  <c r="G73" i="6"/>
  <c r="F73" i="6"/>
  <c r="AY72" i="6"/>
  <c r="G72" i="6"/>
  <c r="F72" i="6"/>
  <c r="AY45" i="6"/>
  <c r="G45" i="6"/>
  <c r="F45" i="6"/>
  <c r="AY28" i="6"/>
  <c r="G28" i="6"/>
  <c r="F28" i="6"/>
  <c r="AY217" i="6" l="1"/>
  <c r="G217" i="6"/>
  <c r="F217" i="6"/>
  <c r="AY207" i="6"/>
  <c r="G207" i="6"/>
  <c r="F207" i="6"/>
  <c r="AY210" i="6"/>
  <c r="G210" i="6"/>
  <c r="F210" i="6"/>
  <c r="AY209" i="6"/>
  <c r="G209" i="6"/>
  <c r="F209" i="6"/>
  <c r="AY208" i="6"/>
  <c r="G208" i="6"/>
  <c r="F208" i="6"/>
  <c r="AY206" i="6"/>
  <c r="G206" i="6"/>
  <c r="F206" i="6"/>
  <c r="AY205" i="6"/>
  <c r="G205" i="6"/>
  <c r="F205" i="6"/>
  <c r="AY204" i="6"/>
  <c r="G204" i="6"/>
  <c r="F204" i="6"/>
  <c r="AY181" i="6"/>
  <c r="G181" i="6"/>
  <c r="F181" i="6"/>
  <c r="AY175" i="6"/>
  <c r="G175" i="6"/>
  <c r="F175" i="6"/>
  <c r="AY167" i="6"/>
  <c r="G167" i="6"/>
  <c r="F167" i="6"/>
  <c r="AY165" i="6"/>
  <c r="G165" i="6"/>
  <c r="F165" i="6"/>
  <c r="AY164" i="6"/>
  <c r="G164" i="6"/>
  <c r="F164" i="6"/>
  <c r="AY163" i="6"/>
  <c r="G163" i="6"/>
  <c r="F163" i="6"/>
  <c r="AY162" i="6"/>
  <c r="G162" i="6"/>
  <c r="F162" i="6"/>
  <c r="AY166" i="6"/>
  <c r="G166" i="6"/>
  <c r="F166" i="6"/>
  <c r="AY168" i="6"/>
  <c r="G168" i="6"/>
  <c r="F168" i="6"/>
  <c r="B9" i="6"/>
  <c r="B8" i="6"/>
  <c r="BK9" i="6"/>
  <c r="BK8" i="6"/>
  <c r="AY146" i="6"/>
  <c r="G146" i="6"/>
  <c r="F146" i="6"/>
  <c r="AY152" i="6"/>
  <c r="G152" i="6"/>
  <c r="F152" i="6"/>
  <c r="AY141" i="6"/>
  <c r="G141" i="6"/>
  <c r="F141" i="6"/>
  <c r="AY216" i="6"/>
  <c r="G216" i="6"/>
  <c r="F216" i="6"/>
  <c r="AY212" i="6"/>
  <c r="G212" i="6"/>
  <c r="F212" i="6"/>
  <c r="AY202" i="6"/>
  <c r="G202" i="6"/>
  <c r="F202" i="6"/>
  <c r="AY198" i="6"/>
  <c r="G198" i="6"/>
  <c r="F198" i="6"/>
  <c r="AY193" i="6"/>
  <c r="G193" i="6"/>
  <c r="F193" i="6"/>
  <c r="AY191" i="6"/>
  <c r="G191" i="6"/>
  <c r="F191" i="6"/>
  <c r="AY188" i="6"/>
  <c r="G188" i="6"/>
  <c r="F188" i="6"/>
  <c r="AY184" i="6"/>
  <c r="G184" i="6"/>
  <c r="F184" i="6"/>
  <c r="AY183" i="6"/>
  <c r="G183" i="6"/>
  <c r="F183" i="6"/>
  <c r="AY179" i="6"/>
  <c r="G179" i="6"/>
  <c r="F179" i="6"/>
  <c r="AY170" i="6"/>
  <c r="G170" i="6"/>
  <c r="F170" i="6"/>
  <c r="AY161" i="6"/>
  <c r="G161" i="6"/>
  <c r="F161" i="6"/>
  <c r="AY160" i="6"/>
  <c r="G160" i="6"/>
  <c r="F160" i="6"/>
  <c r="AY156" i="6"/>
  <c r="G156" i="6"/>
  <c r="F156" i="6"/>
  <c r="AY155" i="6"/>
  <c r="G155" i="6"/>
  <c r="F155" i="6"/>
  <c r="BD211" i="6"/>
  <c r="BE211" i="6"/>
  <c r="S7" i="6" s="1"/>
  <c r="BD201" i="6"/>
  <c r="BE201" i="6"/>
  <c r="BE197" i="6"/>
  <c r="BE195" i="6"/>
  <c r="BE192" i="6"/>
  <c r="BD187" i="6"/>
  <c r="BE187" i="6"/>
  <c r="BD182" i="6"/>
  <c r="BE182" i="6"/>
  <c r="BE178" i="6"/>
  <c r="BE173" i="6"/>
  <c r="BD169" i="6"/>
  <c r="BE169" i="6"/>
  <c r="BD159" i="6"/>
  <c r="BE159" i="6"/>
  <c r="BD154" i="6"/>
  <c r="BE154" i="6"/>
  <c r="BD145" i="6"/>
  <c r="BE145" i="6"/>
  <c r="BD140" i="6"/>
  <c r="BE140" i="6"/>
  <c r="BD37" i="6"/>
  <c r="BE37" i="6"/>
  <c r="BE31" i="6"/>
  <c r="BD24" i="6"/>
  <c r="BE24" i="6"/>
  <c r="BD19" i="6"/>
  <c r="BE19" i="6"/>
  <c r="BD11" i="6"/>
  <c r="BE11" i="6"/>
  <c r="BD15" i="6"/>
  <c r="BE15" i="6"/>
  <c r="BD135" i="6"/>
  <c r="BE135" i="6"/>
  <c r="AY136" i="6"/>
  <c r="G136" i="6"/>
  <c r="F136" i="6"/>
  <c r="BD130" i="6"/>
  <c r="BE130" i="6"/>
  <c r="AY131" i="6"/>
  <c r="G131" i="6"/>
  <c r="F131" i="6"/>
  <c r="BD127" i="6"/>
  <c r="BE127" i="6"/>
  <c r="AY128" i="6"/>
  <c r="G128" i="6"/>
  <c r="F128" i="6"/>
  <c r="BD125" i="6"/>
  <c r="BE125" i="6"/>
  <c r="AY126" i="6"/>
  <c r="G126" i="6"/>
  <c r="F126" i="6"/>
  <c r="BD120" i="6"/>
  <c r="BE120" i="6"/>
  <c r="AY121" i="6"/>
  <c r="G121" i="6"/>
  <c r="F121" i="6"/>
  <c r="BD112" i="6"/>
  <c r="BE112" i="6"/>
  <c r="AY119" i="6"/>
  <c r="G119" i="6"/>
  <c r="F119" i="6"/>
  <c r="AY113" i="6"/>
  <c r="G113" i="6"/>
  <c r="F113" i="6"/>
  <c r="BD105" i="6"/>
  <c r="BE105" i="6"/>
  <c r="AY111" i="6"/>
  <c r="G111" i="6"/>
  <c r="F111" i="6"/>
  <c r="AY106" i="6"/>
  <c r="G106" i="6"/>
  <c r="F106" i="6"/>
  <c r="BD102" i="6"/>
  <c r="BE102" i="6"/>
  <c r="AY103" i="6"/>
  <c r="G103" i="6"/>
  <c r="F103" i="6"/>
  <c r="BD99" i="6"/>
  <c r="BE99" i="6"/>
  <c r="AY100" i="6"/>
  <c r="G100" i="6"/>
  <c r="F100" i="6"/>
  <c r="BD94" i="6"/>
  <c r="BE94" i="6"/>
  <c r="AY95" i="6"/>
  <c r="G95" i="6"/>
  <c r="F95" i="6"/>
  <c r="BD87" i="6"/>
  <c r="BE87" i="6"/>
  <c r="AY93" i="6"/>
  <c r="G93" i="6"/>
  <c r="F93" i="6"/>
  <c r="AY88" i="6"/>
  <c r="G88" i="6"/>
  <c r="F88" i="6"/>
  <c r="BD85" i="6"/>
  <c r="BE85" i="6"/>
  <c r="AY86" i="6"/>
  <c r="G86" i="6"/>
  <c r="F86" i="6"/>
  <c r="BD79" i="6"/>
  <c r="BE79" i="6"/>
  <c r="AY84" i="6"/>
  <c r="G84" i="6"/>
  <c r="F84" i="6"/>
  <c r="AY80" i="6"/>
  <c r="G80" i="6"/>
  <c r="F80" i="6"/>
  <c r="BD77" i="6"/>
  <c r="BE77" i="6"/>
  <c r="AY78" i="6"/>
  <c r="G78" i="6"/>
  <c r="F78" i="6"/>
  <c r="BD69" i="6"/>
  <c r="BE69" i="6"/>
  <c r="AY76" i="6"/>
  <c r="G76" i="6"/>
  <c r="F76" i="6"/>
  <c r="AY70" i="6"/>
  <c r="G70" i="6"/>
  <c r="F70" i="6"/>
  <c r="BD67" i="6"/>
  <c r="BE67" i="6"/>
  <c r="AY68" i="6"/>
  <c r="G68" i="6"/>
  <c r="F68" i="6"/>
  <c r="BD65" i="6"/>
  <c r="BE65" i="6"/>
  <c r="AY66" i="6"/>
  <c r="G66" i="6"/>
  <c r="F66" i="6"/>
  <c r="BD62" i="6"/>
  <c r="BE62" i="6"/>
  <c r="AY63" i="6"/>
  <c r="G63" i="6"/>
  <c r="F63" i="6"/>
  <c r="BD58" i="6"/>
  <c r="BE58" i="6"/>
  <c r="AY59" i="6"/>
  <c r="G59" i="6"/>
  <c r="F59" i="6"/>
  <c r="BD56" i="6"/>
  <c r="BE56" i="6"/>
  <c r="AY57" i="6"/>
  <c r="G57" i="6"/>
  <c r="F57" i="6"/>
  <c r="BD53" i="6"/>
  <c r="BE53" i="6"/>
  <c r="AY54" i="6"/>
  <c r="G54" i="6"/>
  <c r="F54" i="6"/>
  <c r="BD49" i="6"/>
  <c r="BE49" i="6"/>
  <c r="AY50" i="6"/>
  <c r="G50" i="6"/>
  <c r="F50" i="6"/>
  <c r="BD42" i="6"/>
  <c r="BE42" i="6"/>
  <c r="AY48" i="6"/>
  <c r="G48" i="6"/>
  <c r="F48" i="6"/>
  <c r="AY43" i="6"/>
  <c r="G43" i="6"/>
  <c r="F43" i="6"/>
  <c r="G40" i="6"/>
  <c r="F40" i="6"/>
  <c r="AY40" i="6"/>
  <c r="AY39" i="6" s="1"/>
  <c r="G38" i="6"/>
  <c r="F38" i="6"/>
  <c r="AY38" i="6"/>
  <c r="G36" i="6"/>
  <c r="F36" i="6"/>
  <c r="AY36" i="6"/>
  <c r="G32" i="6"/>
  <c r="F32" i="6"/>
  <c r="AY32" i="6"/>
  <c r="G30" i="6"/>
  <c r="F30" i="6"/>
  <c r="AY30" i="6"/>
  <c r="G25" i="6"/>
  <c r="F25" i="6"/>
  <c r="AY25" i="6"/>
  <c r="G20" i="6"/>
  <c r="F20" i="6"/>
  <c r="AY20" i="6"/>
  <c r="G16" i="6"/>
  <c r="F16" i="6"/>
  <c r="AY16" i="6"/>
  <c r="U8" i="6"/>
  <c r="AX15" i="6" s="1"/>
  <c r="V8" i="6"/>
  <c r="AX19" i="6" s="1"/>
  <c r="W8" i="6"/>
  <c r="AX24" i="6" s="1"/>
  <c r="X8" i="6"/>
  <c r="AX31" i="6" s="1"/>
  <c r="Y8" i="6"/>
  <c r="AX37" i="6" s="1"/>
  <c r="Z8" i="6"/>
  <c r="AX39" i="6" s="1"/>
  <c r="AA8" i="6"/>
  <c r="AX42" i="6" s="1"/>
  <c r="AB8" i="6"/>
  <c r="AX49" i="6" s="1"/>
  <c r="AC8" i="6"/>
  <c r="AX53" i="6" s="1"/>
  <c r="AD8" i="6"/>
  <c r="AX56" i="6" s="1"/>
  <c r="AE8" i="6"/>
  <c r="AX58" i="6" s="1"/>
  <c r="AF8" i="6"/>
  <c r="AX62" i="6" s="1"/>
  <c r="AG8" i="6"/>
  <c r="AX65" i="6" s="1"/>
  <c r="AH8" i="6"/>
  <c r="AX67" i="6" s="1"/>
  <c r="AI8" i="6"/>
  <c r="AX69" i="6" s="1"/>
  <c r="AJ8" i="6"/>
  <c r="AX77" i="6" s="1"/>
  <c r="AK8" i="6"/>
  <c r="AX79" i="6" s="1"/>
  <c r="AL8" i="6"/>
  <c r="AX85" i="6" s="1"/>
  <c r="AM8" i="6"/>
  <c r="AX87" i="6" s="1"/>
  <c r="AN8" i="6"/>
  <c r="AX94" i="6" s="1"/>
  <c r="AO8" i="6"/>
  <c r="AX99" i="6" s="1"/>
  <c r="AP8" i="6"/>
  <c r="AX102" i="6" s="1"/>
  <c r="AQ8" i="6"/>
  <c r="AX105" i="6" s="1"/>
  <c r="AR8" i="6"/>
  <c r="AX112" i="6" s="1"/>
  <c r="AS8" i="6"/>
  <c r="AX120" i="6" s="1"/>
  <c r="AT8" i="6"/>
  <c r="AX125" i="6" s="1"/>
  <c r="AU8" i="6"/>
  <c r="AX127" i="6" s="1"/>
  <c r="AV8" i="6"/>
  <c r="AX130" i="6" s="1"/>
  <c r="AW8" i="6"/>
  <c r="AX135" i="6" s="1"/>
  <c r="U9" i="6"/>
  <c r="V9" i="6"/>
  <c r="W9" i="6"/>
  <c r="X9" i="6"/>
  <c r="Y9" i="6"/>
  <c r="Z9" i="6"/>
  <c r="AA9" i="6"/>
  <c r="AB9" i="6"/>
  <c r="AC9" i="6"/>
  <c r="AD9" i="6"/>
  <c r="AE9" i="6"/>
  <c r="AF9" i="6"/>
  <c r="AG9" i="6"/>
  <c r="AH9" i="6"/>
  <c r="AI9" i="6"/>
  <c r="AJ9" i="6"/>
  <c r="AK9" i="6"/>
  <c r="AL9" i="6"/>
  <c r="AM9" i="6"/>
  <c r="AN9" i="6"/>
  <c r="AO9" i="6"/>
  <c r="AP9" i="6"/>
  <c r="AQ9" i="6"/>
  <c r="AR9" i="6"/>
  <c r="AS9" i="6"/>
  <c r="AT9" i="6"/>
  <c r="AU9" i="6"/>
  <c r="AV9" i="6"/>
  <c r="AW9" i="6"/>
  <c r="T9" i="6"/>
  <c r="I8" i="6"/>
  <c r="AX159" i="6" s="1"/>
  <c r="J8" i="6"/>
  <c r="AX169" i="6" s="1"/>
  <c r="K8" i="6"/>
  <c r="AX173" i="6" s="1"/>
  <c r="L8" i="6"/>
  <c r="AX178" i="6" s="1"/>
  <c r="M8" i="6"/>
  <c r="AX182" i="6" s="1"/>
  <c r="N8" i="6"/>
  <c r="AX187" i="6" s="1"/>
  <c r="O8" i="6"/>
  <c r="AX192" i="6" s="1"/>
  <c r="P8" i="6"/>
  <c r="AX195" i="6" s="1"/>
  <c r="Q8" i="6"/>
  <c r="AX197" i="6" s="1"/>
  <c r="R8" i="6"/>
  <c r="AX201" i="6" s="1"/>
  <c r="S8" i="6"/>
  <c r="AX211" i="6" s="1"/>
  <c r="T8" i="6"/>
  <c r="AX11" i="6" s="1"/>
  <c r="H8" i="6"/>
  <c r="AX154" i="6" s="1"/>
  <c r="G215" i="6"/>
  <c r="F215" i="6"/>
  <c r="AY215" i="6"/>
  <c r="G214" i="6"/>
  <c r="F214" i="6"/>
  <c r="AY214" i="6"/>
  <c r="G213" i="6"/>
  <c r="F213" i="6"/>
  <c r="AY213" i="6"/>
  <c r="G203" i="6"/>
  <c r="F203" i="6"/>
  <c r="AY203" i="6"/>
  <c r="BD197" i="6"/>
  <c r="G200" i="6"/>
  <c r="F200" i="6"/>
  <c r="AY200" i="6"/>
  <c r="G199" i="6"/>
  <c r="F199" i="6"/>
  <c r="AY199" i="6"/>
  <c r="G196" i="6"/>
  <c r="F196" i="6"/>
  <c r="AY196" i="6"/>
  <c r="BD195" i="6"/>
  <c r="BD192" i="6"/>
  <c r="G194" i="6"/>
  <c r="F194" i="6"/>
  <c r="AY194" i="6"/>
  <c r="G190" i="6"/>
  <c r="F190" i="6"/>
  <c r="AY190" i="6"/>
  <c r="G189" i="6"/>
  <c r="F189" i="6"/>
  <c r="AY189" i="6"/>
  <c r="G186" i="6"/>
  <c r="F186" i="6"/>
  <c r="AY186" i="6"/>
  <c r="G185" i="6"/>
  <c r="F185" i="6"/>
  <c r="AY185" i="6"/>
  <c r="BD178" i="6"/>
  <c r="G180" i="6"/>
  <c r="F180" i="6"/>
  <c r="AY180" i="6"/>
  <c r="BD173" i="6"/>
  <c r="G177" i="6"/>
  <c r="F177" i="6"/>
  <c r="AY177" i="6"/>
  <c r="G176" i="6"/>
  <c r="F176" i="6"/>
  <c r="AY176" i="6"/>
  <c r="G174" i="6"/>
  <c r="F174" i="6"/>
  <c r="AY174" i="6"/>
  <c r="G172" i="6"/>
  <c r="F172" i="6"/>
  <c r="AY172" i="6"/>
  <c r="G171" i="6"/>
  <c r="F171" i="6"/>
  <c r="AY171" i="6"/>
  <c r="G158" i="6"/>
  <c r="F158" i="6"/>
  <c r="AY158" i="6"/>
  <c r="G157" i="6"/>
  <c r="F157" i="6"/>
  <c r="AY157" i="6"/>
  <c r="G150" i="6"/>
  <c r="F150" i="6"/>
  <c r="AY150" i="6"/>
  <c r="G148" i="6"/>
  <c r="F148" i="6"/>
  <c r="AY148" i="6"/>
  <c r="G147" i="6"/>
  <c r="F147" i="6"/>
  <c r="AY147" i="6"/>
  <c r="G144" i="6"/>
  <c r="F144" i="6"/>
  <c r="AY144" i="6"/>
  <c r="G143" i="6"/>
  <c r="F143" i="6"/>
  <c r="AY143" i="6"/>
  <c r="G142" i="6"/>
  <c r="F142" i="6"/>
  <c r="AY142" i="6"/>
  <c r="BD31" i="6"/>
  <c r="G138" i="6"/>
  <c r="F138" i="6"/>
  <c r="AY138" i="6"/>
  <c r="G137" i="6"/>
  <c r="F137" i="6"/>
  <c r="AY137" i="6"/>
  <c r="G134" i="6"/>
  <c r="F134" i="6"/>
  <c r="AY134" i="6"/>
  <c r="G133" i="6"/>
  <c r="F133" i="6"/>
  <c r="AY133" i="6"/>
  <c r="G132" i="6"/>
  <c r="F132" i="6"/>
  <c r="AY132" i="6"/>
  <c r="G129" i="6"/>
  <c r="F129" i="6"/>
  <c r="AY129" i="6"/>
  <c r="G124" i="6"/>
  <c r="F124" i="6"/>
  <c r="AY124" i="6"/>
  <c r="G123" i="6"/>
  <c r="F123" i="6"/>
  <c r="AY123" i="6"/>
  <c r="G122" i="6"/>
  <c r="F122" i="6"/>
  <c r="AY122" i="6"/>
  <c r="G118" i="6"/>
  <c r="F118" i="6"/>
  <c r="AY118" i="6"/>
  <c r="G117" i="6"/>
  <c r="F117" i="6"/>
  <c r="AY117" i="6"/>
  <c r="G114" i="6"/>
  <c r="F114" i="6"/>
  <c r="AY114" i="6"/>
  <c r="G110" i="6"/>
  <c r="F110" i="6"/>
  <c r="AY110" i="6"/>
  <c r="G109" i="6"/>
  <c r="F109" i="6"/>
  <c r="AY109" i="6"/>
  <c r="G107" i="6"/>
  <c r="F107" i="6"/>
  <c r="AY107" i="6"/>
  <c r="G104" i="6"/>
  <c r="F104" i="6"/>
  <c r="AY104" i="6"/>
  <c r="G101" i="6"/>
  <c r="F101" i="6"/>
  <c r="AY101" i="6"/>
  <c r="G98" i="6"/>
  <c r="F98" i="6"/>
  <c r="AY98" i="6"/>
  <c r="G97" i="6"/>
  <c r="F97" i="6"/>
  <c r="AY97" i="6"/>
  <c r="G96" i="6"/>
  <c r="F96" i="6"/>
  <c r="AY96" i="6"/>
  <c r="G92" i="6"/>
  <c r="F92" i="6"/>
  <c r="AY92" i="6"/>
  <c r="G91" i="6"/>
  <c r="F91" i="6"/>
  <c r="AY91" i="6"/>
  <c r="G89" i="6"/>
  <c r="F89" i="6"/>
  <c r="AY89" i="6"/>
  <c r="G83" i="6"/>
  <c r="F83" i="6"/>
  <c r="AY83" i="6"/>
  <c r="G82" i="6"/>
  <c r="F82" i="6"/>
  <c r="AY82" i="6"/>
  <c r="G81" i="6"/>
  <c r="F81" i="6"/>
  <c r="AY81" i="6"/>
  <c r="G75" i="6"/>
  <c r="F75" i="6"/>
  <c r="AY75" i="6"/>
  <c r="G74" i="6"/>
  <c r="F74" i="6"/>
  <c r="AY74" i="6"/>
  <c r="G71" i="6"/>
  <c r="F71" i="6"/>
  <c r="AY71" i="6"/>
  <c r="G64" i="6"/>
  <c r="F64" i="6"/>
  <c r="AY64" i="6"/>
  <c r="G61" i="6"/>
  <c r="F61" i="6"/>
  <c r="AY61" i="6"/>
  <c r="G60" i="6"/>
  <c r="F60" i="6"/>
  <c r="AY60" i="6"/>
  <c r="G55" i="6"/>
  <c r="F55" i="6"/>
  <c r="AY55" i="6"/>
  <c r="G52" i="6"/>
  <c r="F52" i="6"/>
  <c r="AY52" i="6"/>
  <c r="G51" i="6"/>
  <c r="F51" i="6"/>
  <c r="AY51" i="6"/>
  <c r="G47" i="6"/>
  <c r="F47" i="6"/>
  <c r="AY47" i="6"/>
  <c r="G46" i="6"/>
  <c r="F46" i="6"/>
  <c r="AY46" i="6"/>
  <c r="G44" i="6"/>
  <c r="F44" i="6"/>
  <c r="AY44" i="6"/>
  <c r="G35" i="6"/>
  <c r="F35" i="6"/>
  <c r="AY35" i="6"/>
  <c r="G34" i="6"/>
  <c r="F34" i="6"/>
  <c r="AY34" i="6"/>
  <c r="G33" i="6"/>
  <c r="F33" i="6"/>
  <c r="AY33" i="6"/>
  <c r="G29" i="6"/>
  <c r="F29" i="6"/>
  <c r="AY29" i="6"/>
  <c r="G27" i="6"/>
  <c r="F27" i="6"/>
  <c r="AY27" i="6"/>
  <c r="G26" i="6"/>
  <c r="F26" i="6"/>
  <c r="AY26" i="6"/>
  <c r="G23" i="6"/>
  <c r="F23" i="6"/>
  <c r="AY23" i="6"/>
  <c r="G22" i="6"/>
  <c r="F22" i="6"/>
  <c r="AY22" i="6"/>
  <c r="G21" i="6"/>
  <c r="F21" i="6"/>
  <c r="AY21" i="6"/>
  <c r="F13" i="6"/>
  <c r="G13" i="6"/>
  <c r="F14" i="6"/>
  <c r="G14" i="6"/>
  <c r="G17" i="6"/>
  <c r="F17" i="6"/>
  <c r="AY17" i="6"/>
  <c r="G18" i="6"/>
  <c r="F18" i="6"/>
  <c r="AY18" i="6"/>
  <c r="AY13" i="6"/>
  <c r="AY14" i="6"/>
  <c r="AY12" i="6"/>
  <c r="D8" i="6"/>
  <c r="F12" i="6"/>
  <c r="G12" i="6"/>
  <c r="H9" i="6"/>
  <c r="I9" i="6"/>
  <c r="J9" i="6"/>
  <c r="K9" i="6"/>
  <c r="L9" i="6"/>
  <c r="M9" i="6"/>
  <c r="N9" i="6"/>
  <c r="O9" i="6"/>
  <c r="P9" i="6"/>
  <c r="Q9" i="6"/>
  <c r="R9" i="6"/>
  <c r="S9" i="6"/>
  <c r="BI9" i="6"/>
  <c r="BI8" i="6"/>
  <c r="BJ9" i="6"/>
  <c r="BJ8" i="6"/>
  <c r="BH9" i="6"/>
  <c r="BH8" i="6"/>
  <c r="D9" i="6"/>
  <c r="AY178" i="6" l="1"/>
  <c r="E178" i="6" s="1"/>
  <c r="AY159" i="6"/>
  <c r="E159" i="6" s="1"/>
  <c r="AY201" i="6"/>
  <c r="E201" i="6" s="1"/>
  <c r="AY211" i="6"/>
  <c r="E211" i="6" s="1"/>
  <c r="G211" i="6"/>
  <c r="F211" i="6"/>
  <c r="F201" i="6"/>
  <c r="G201" i="6"/>
  <c r="G197" i="6"/>
  <c r="F197" i="6"/>
  <c r="AY197" i="6"/>
  <c r="E197" i="6" s="1"/>
  <c r="G195" i="6"/>
  <c r="AY195" i="6"/>
  <c r="E195" i="6" s="1"/>
  <c r="F195" i="6"/>
  <c r="G192" i="6"/>
  <c r="F192" i="6"/>
  <c r="AY192" i="6"/>
  <c r="E192" i="6" s="1"/>
  <c r="AY187" i="6"/>
  <c r="E187" i="6" s="1"/>
  <c r="G187" i="6"/>
  <c r="F187" i="6"/>
  <c r="G182" i="6"/>
  <c r="F182" i="6"/>
  <c r="AY182" i="6"/>
  <c r="E182" i="6" s="1"/>
  <c r="G178" i="6"/>
  <c r="F178" i="6"/>
  <c r="AY173" i="6"/>
  <c r="E173" i="6" s="1"/>
  <c r="G173" i="6"/>
  <c r="F173" i="6"/>
  <c r="AY169" i="6"/>
  <c r="E169" i="6" s="1"/>
  <c r="G169" i="6"/>
  <c r="F169" i="6"/>
  <c r="G159" i="6"/>
  <c r="G154" i="6"/>
  <c r="F159" i="6"/>
  <c r="F154" i="6"/>
  <c r="AY154" i="6"/>
  <c r="E154" i="6" s="1"/>
  <c r="AY145" i="6"/>
  <c r="E145" i="6" s="1"/>
  <c r="F145" i="6"/>
  <c r="G145" i="6"/>
  <c r="AY140" i="6"/>
  <c r="E140" i="6" s="1"/>
  <c r="G140" i="6"/>
  <c r="F140" i="6"/>
  <c r="AY24" i="6"/>
  <c r="E24" i="6" s="1"/>
  <c r="AY42" i="6"/>
  <c r="E42" i="6" s="1"/>
  <c r="AY58" i="6"/>
  <c r="E58" i="6" s="1"/>
  <c r="AY65" i="6"/>
  <c r="E65" i="6" s="1"/>
  <c r="AY69" i="6"/>
  <c r="E69" i="6" s="1"/>
  <c r="AY77" i="6"/>
  <c r="E77" i="6" s="1"/>
  <c r="AY85" i="6"/>
  <c r="E85" i="6" s="1"/>
  <c r="AY99" i="6"/>
  <c r="E99" i="6" s="1"/>
  <c r="AY105" i="6"/>
  <c r="E105" i="6" s="1"/>
  <c r="AY120" i="6"/>
  <c r="E120" i="6" s="1"/>
  <c r="AY127" i="6"/>
  <c r="E127" i="6" s="1"/>
  <c r="AY135" i="6"/>
  <c r="E135" i="6" s="1"/>
  <c r="AY62" i="6"/>
  <c r="E62" i="6" s="1"/>
  <c r="AY130" i="6"/>
  <c r="E130" i="6" s="1"/>
  <c r="F31" i="6"/>
  <c r="F130" i="6"/>
  <c r="F112" i="6"/>
  <c r="F94" i="6"/>
  <c r="F77" i="6"/>
  <c r="F62" i="6"/>
  <c r="F120" i="6"/>
  <c r="F99" i="6"/>
  <c r="F79" i="6"/>
  <c r="F53" i="6"/>
  <c r="F135" i="6"/>
  <c r="F65" i="6"/>
  <c r="F37" i="6"/>
  <c r="F125" i="6"/>
  <c r="F102" i="6"/>
  <c r="F85" i="6"/>
  <c r="F67" i="6"/>
  <c r="F56" i="6"/>
  <c r="F39" i="6"/>
  <c r="AY31" i="6"/>
  <c r="E31" i="6" s="1"/>
  <c r="G125" i="6"/>
  <c r="G19" i="6"/>
  <c r="F19" i="6"/>
  <c r="AY19" i="6"/>
  <c r="E19" i="6" s="1"/>
  <c r="AY37" i="6"/>
  <c r="E37" i="6" s="1"/>
  <c r="E39" i="6"/>
  <c r="AY49" i="6"/>
  <c r="E49" i="6" s="1"/>
  <c r="AY53" i="6"/>
  <c r="E53" i="6" s="1"/>
  <c r="AY56" i="6"/>
  <c r="E56" i="6" s="1"/>
  <c r="AY67" i="6"/>
  <c r="E67" i="6" s="1"/>
  <c r="AY79" i="6"/>
  <c r="E79" i="6" s="1"/>
  <c r="AY87" i="6"/>
  <c r="E87" i="6" s="1"/>
  <c r="AY94" i="6"/>
  <c r="E94" i="6" s="1"/>
  <c r="AY102" i="6"/>
  <c r="E102" i="6" s="1"/>
  <c r="AY112" i="6"/>
  <c r="E112" i="6" s="1"/>
  <c r="AY125" i="6"/>
  <c r="E125" i="6" s="1"/>
  <c r="G67" i="6"/>
  <c r="G127" i="6"/>
  <c r="G105" i="6"/>
  <c r="G87" i="6"/>
  <c r="G69" i="6"/>
  <c r="G58" i="6"/>
  <c r="G42" i="6"/>
  <c r="G24" i="6"/>
  <c r="G56" i="6"/>
  <c r="F105" i="6"/>
  <c r="F69" i="6"/>
  <c r="G85" i="6"/>
  <c r="F127" i="6"/>
  <c r="F24" i="6"/>
  <c r="G130" i="6"/>
  <c r="G112" i="6"/>
  <c r="G94" i="6"/>
  <c r="G77" i="6"/>
  <c r="G62" i="6"/>
  <c r="G49" i="6"/>
  <c r="G31" i="6"/>
  <c r="G39" i="6"/>
  <c r="F58" i="6"/>
  <c r="G102" i="6"/>
  <c r="F87" i="6"/>
  <c r="F42" i="6"/>
  <c r="G135" i="6"/>
  <c r="G120" i="6"/>
  <c r="G99" i="6"/>
  <c r="G79" i="6"/>
  <c r="G65" i="6"/>
  <c r="G53" i="6"/>
  <c r="G37" i="6"/>
  <c r="F49" i="6"/>
  <c r="AY15" i="6"/>
  <c r="E15" i="6" s="1"/>
  <c r="F15" i="6"/>
  <c r="G15" i="6"/>
  <c r="AY11" i="6"/>
  <c r="E11" i="6" s="1"/>
  <c r="F11" i="6"/>
  <c r="G11" i="6"/>
  <c r="T12" i="8" l="1"/>
  <c r="U12" i="8" s="1"/>
  <c r="T11" i="8"/>
  <c r="AL11" i="8"/>
  <c r="AL12" i="8"/>
  <c r="AM12" i="8" s="1"/>
  <c r="AC12" i="8"/>
  <c r="AD12" i="8" s="1"/>
  <c r="AC11" i="8"/>
  <c r="R20" i="8"/>
  <c r="R19" i="8"/>
  <c r="T10" i="8"/>
  <c r="J12" i="8"/>
  <c r="K12" i="8" s="1"/>
  <c r="I20" i="8"/>
  <c r="J13" i="8"/>
  <c r="K13" i="8" s="1"/>
  <c r="I19" i="8"/>
  <c r="S19" i="8"/>
  <c r="H20" i="8"/>
  <c r="J11" i="8"/>
  <c r="S20" i="8"/>
  <c r="H19" i="8"/>
  <c r="J10" i="8"/>
  <c r="T13" i="8"/>
  <c r="U13" i="8" s="1"/>
  <c r="AB20" i="8"/>
  <c r="AC13" i="8"/>
  <c r="AD13" i="8" s="1"/>
  <c r="AB19" i="8"/>
  <c r="AA20" i="8"/>
  <c r="AA19" i="8"/>
  <c r="AC10" i="8"/>
  <c r="AJ20" i="8"/>
  <c r="AJ19" i="8"/>
  <c r="AL10" i="8"/>
  <c r="AL13" i="8"/>
  <c r="AM13" i="8" s="1"/>
  <c r="AK20" i="8"/>
  <c r="AK19" i="8"/>
  <c r="G10" i="6"/>
  <c r="G139" i="6"/>
  <c r="F10" i="6"/>
  <c r="F153" i="6"/>
  <c r="G153" i="6"/>
  <c r="F139" i="6"/>
  <c r="T7" i="6"/>
  <c r="R7" i="6"/>
  <c r="AT11" i="8" l="1"/>
  <c r="AC19" i="8"/>
  <c r="AC20" i="8"/>
  <c r="J19" i="8"/>
  <c r="J20" i="8"/>
  <c r="AL20" i="8"/>
  <c r="K10" i="8"/>
  <c r="J14" i="8"/>
  <c r="AC18" i="8"/>
  <c r="AD11" i="8"/>
  <c r="T14" i="8"/>
  <c r="U14" i="8" s="1"/>
  <c r="U10" i="8"/>
  <c r="AM10" i="8"/>
  <c r="AL14" i="8"/>
  <c r="AM14" i="8" s="1"/>
  <c r="J18" i="8"/>
  <c r="K11" i="8"/>
  <c r="T19" i="8"/>
  <c r="AL19" i="8"/>
  <c r="AL18" i="8"/>
  <c r="AM11" i="8"/>
  <c r="U11" i="8"/>
  <c r="T18" i="8"/>
  <c r="AC14" i="8"/>
  <c r="AD14" i="8" s="1"/>
  <c r="AD10" i="8"/>
  <c r="T20" i="8"/>
  <c r="BD153" i="6" a="1"/>
  <c r="BD153" i="6" s="1"/>
  <c r="BD10" i="6" a="1"/>
  <c r="BD10" i="6" s="1"/>
  <c r="AC22" i="8" l="1"/>
  <c r="AD22" i="8" s="1"/>
  <c r="AC21" i="8"/>
  <c r="AD21" i="8" s="1"/>
  <c r="J22" i="8"/>
  <c r="K22" i="8" s="1"/>
  <c r="J21" i="8"/>
  <c r="T21" i="8"/>
  <c r="U21" i="8" s="1"/>
  <c r="AL21" i="8"/>
  <c r="AM21" i="8" s="1"/>
  <c r="K19" i="8"/>
  <c r="AD20" i="8"/>
  <c r="K14" i="8"/>
  <c r="B14" i="8" s="1"/>
  <c r="U20" i="8"/>
  <c r="AD19" i="8"/>
  <c r="T22" i="8"/>
  <c r="U22" i="8" s="1"/>
  <c r="U19" i="8"/>
  <c r="K20" i="8"/>
  <c r="AM20" i="8"/>
  <c r="AM19" i="8"/>
  <c r="AL22" i="8"/>
  <c r="AM22" i="8" s="1"/>
  <c r="Q7" i="6"/>
  <c r="BD139" i="6" a="1"/>
  <c r="BD139" i="6" s="1"/>
  <c r="K21" i="8" l="1"/>
  <c r="C21" i="8" s="1"/>
  <c r="B22" i="8"/>
  <c r="P7" i="6"/>
  <c r="BG8" i="6"/>
  <c r="BG9" i="6"/>
  <c r="O7" i="6" l="1"/>
  <c r="N7" i="6" l="1"/>
  <c r="M7" i="6" l="1"/>
  <c r="L7" i="6" l="1"/>
  <c r="K7" i="6" l="1"/>
  <c r="J7" i="6" l="1"/>
  <c r="I7" i="6" l="1"/>
  <c r="BE153" i="6" l="1" a="1"/>
  <c r="BE153" i="6" s="1"/>
  <c r="BE139" i="6" s="1" a="1"/>
  <c r="BE139" i="6" s="1"/>
  <c r="H7" i="6"/>
  <c r="AW7" i="6" l="1"/>
  <c r="AV7" i="6" l="1"/>
  <c r="AU7" i="6" l="1"/>
  <c r="AT7" i="6" l="1"/>
  <c r="AS7" i="6" l="1"/>
  <c r="AR7" i="6" l="1"/>
  <c r="AQ7" i="6" l="1"/>
  <c r="AP7" i="6" l="1"/>
  <c r="AO7" i="6" l="1"/>
  <c r="AN7" i="6" l="1"/>
  <c r="AM7" i="6" l="1"/>
  <c r="AL7" i="6" l="1"/>
  <c r="AK7" i="6" l="1"/>
  <c r="AJ7" i="6" l="1"/>
  <c r="AI7" i="6" l="1"/>
  <c r="AH7" i="6" l="1"/>
  <c r="AG7" i="6" l="1"/>
  <c r="AF7" i="6" l="1"/>
  <c r="AE7" i="6" l="1"/>
  <c r="AD7" i="6" l="1"/>
  <c r="AC7" i="6" l="1"/>
  <c r="AB7" i="6" l="1"/>
  <c r="AA7" i="6" l="1"/>
  <c r="Z7" i="6" l="1"/>
  <c r="Y7" i="6" l="1"/>
  <c r="X7" i="6" l="1"/>
  <c r="W7" i="6" l="1"/>
  <c r="V7" i="6" l="1"/>
  <c r="BE10" i="6" l="1" a="1"/>
  <c r="BE10" i="6" s="1"/>
  <c r="U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6" authorId="0" shapeId="0" xr:uid="{4F1BFFDC-2505-467D-8F88-A7C08A466171}">
      <text>
        <r>
          <rPr>
            <sz val="12"/>
            <color indexed="81"/>
            <rFont val="Arial Narrow"/>
            <family val="2"/>
            <charset val="186"/>
          </rPr>
          <t>Esošās situācijas novērtējums:
atbilst pilnībā – pilnveide nav nepieciešama – plāns nav jāveido
atbilst daļēji – nepieciešami uzlabojumi – plāns ir jāveido
neatbilst – ir nepieciešama būtiska pilnveide – plāns ir jāveido
atsevišķos gadījumos:
neattiecas – plāns nav jāveido</t>
        </r>
        <r>
          <rPr>
            <b/>
            <sz val="12"/>
            <color indexed="81"/>
            <rFont val="Arial Narrow"/>
            <family val="2"/>
            <charset val="186"/>
          </rPr>
          <t xml:space="preserve">
</t>
        </r>
      </text>
    </comment>
  </commentList>
</comments>
</file>

<file path=xl/sharedStrings.xml><?xml version="1.0" encoding="utf-8"?>
<sst xmlns="http://schemas.openxmlformats.org/spreadsheetml/2006/main" count="797" uniqueCount="467">
  <si>
    <t>Pakalpojumu pārvaldības uzdevumi</t>
  </si>
  <si>
    <t>PU1-1</t>
  </si>
  <si>
    <t>PU1-2</t>
  </si>
  <si>
    <t>PU1-5</t>
  </si>
  <si>
    <t>Pakalpojumu pārvaldības politikas un attīstības plānu īstenošanas kontrole un vadība</t>
  </si>
  <si>
    <t>PU2-1</t>
  </si>
  <si>
    <t>Pakalpojumu plānošana, izveide, ieviešana, uzturēšana un attīstība</t>
  </si>
  <si>
    <t>PU2-2</t>
  </si>
  <si>
    <t>Pakalpojumu galveno saņēmēju grupu un to vajadzību apzināšana</t>
  </si>
  <si>
    <t>PU2-3</t>
  </si>
  <si>
    <t>Pakalpojumu sniegšanas un uzturēšanas rezultatīvāko un efektīvāko veidu noteikšana</t>
  </si>
  <si>
    <t>PU2-4</t>
  </si>
  <si>
    <t>Pakalpojumu sniegšanas un uzturēšanas rezultativitāti un efektivitāti raksturojošu rādītāju noteikšana (galveno darbības rādītāju noteikšana)</t>
  </si>
  <si>
    <t>PU2-5</t>
  </si>
  <si>
    <t>Pakalpojumu pārvaldībai nepieciešamo spēju un resursu nodrošināšana</t>
  </si>
  <si>
    <t>PU2-6</t>
  </si>
  <si>
    <t>Pakalpojumu pārvaldības speciālo normatīvo aktu izstrāde un pilnveide</t>
  </si>
  <si>
    <t>PU2-7</t>
  </si>
  <si>
    <t>Pakalpojumu aprakstu veidošana, reģistrēšana un uzturēšana</t>
  </si>
  <si>
    <t>PU2-8</t>
  </si>
  <si>
    <t>Informācijas nodrošināšana pakalpojumu saņēmējiem par pieejamiem pakalpojumiem</t>
  </si>
  <si>
    <t>PU2-9</t>
  </si>
  <si>
    <t xml:space="preserve">Pakalpojumu līmeņu noteikšana un pakalpojumu līmeņu vienošanās nosacījumu saskaņošana ar pakalpojumu saņēmējiem </t>
  </si>
  <si>
    <t>PU2-10</t>
  </si>
  <si>
    <t>PU2-11</t>
  </si>
  <si>
    <t>Zināšanu uzkrāšana un pieejamības nodrošināšana</t>
  </si>
  <si>
    <t>PU2-12</t>
  </si>
  <si>
    <t>Ar pakalpojumu pārvaldību saistīta metodiskā atbalsta nodrošināšana pakalpojumu sniegšanā iesaistītajiem</t>
  </si>
  <si>
    <t>PU2-13</t>
  </si>
  <si>
    <t xml:space="preserve">Pakalpojumu un resursu pieejamības un nepārtrauktības plānošana un nodrošināšana </t>
  </si>
  <si>
    <t>PU2-14</t>
  </si>
  <si>
    <t>Piekļūstamības nodrošināšana pakalpojumiem</t>
  </si>
  <si>
    <t>PU2-15</t>
  </si>
  <si>
    <t>Pakalpojumu pieprasījumu pārvaldība un izpildes nodrošināšana</t>
  </si>
  <si>
    <t>PU2-16</t>
  </si>
  <si>
    <t>Atbalsta nodrošināšana pakalpojumu saņēmējiem</t>
  </si>
  <si>
    <t>PU2-17</t>
  </si>
  <si>
    <t>PU2-18</t>
  </si>
  <si>
    <t>PU2-19</t>
  </si>
  <si>
    <t>Pakalpojumu sniegšanas apjomu un tiem nepieciešamā nodrošinājuma atbilstības pārvaldība</t>
  </si>
  <si>
    <t>PU2-20</t>
  </si>
  <si>
    <t>Ar pakalpojumu un resursu pārvaldību saistītu izmaiņu īstenošana</t>
  </si>
  <si>
    <t>PU2-21</t>
  </si>
  <si>
    <t>Iespējami ātra pakalpojumu pieejamības atjaunošana</t>
  </si>
  <si>
    <t>PU2-22</t>
  </si>
  <si>
    <t>PU2-23</t>
  </si>
  <si>
    <t>Mērījumu veikšana un rezultātu izmantošana</t>
  </si>
  <si>
    <t>PU3-1</t>
  </si>
  <si>
    <t>Nemitīga pilnveide</t>
  </si>
  <si>
    <t>PU3-2</t>
  </si>
  <si>
    <t>Pārvaldības dalībnieku iesaiste</t>
  </si>
  <si>
    <t>PU3-3</t>
  </si>
  <si>
    <t>Īstenoto aktivitāšu kontrole</t>
  </si>
  <si>
    <t>PU3-4</t>
  </si>
  <si>
    <t>Finanšu pārvaldība</t>
  </si>
  <si>
    <t>Organizatoriskā struktūra</t>
  </si>
  <si>
    <t>Normatīvais regulējums</t>
  </si>
  <si>
    <t>Informācija</t>
  </si>
  <si>
    <t>Digitālās tehnoloģijas</t>
  </si>
  <si>
    <t>Citi resursi</t>
  </si>
  <si>
    <t>Finansējums</t>
  </si>
  <si>
    <t>Piezīmes</t>
  </si>
  <si>
    <t>Ar pakalpojumu pārvaldību saistītās starpiestāžu un pārrobežu sadarbības koordinēšana</t>
  </si>
  <si>
    <t>Partneri</t>
  </si>
  <si>
    <t>Vadlīnijas</t>
  </si>
  <si>
    <t>Procesi</t>
  </si>
  <si>
    <t>Kompetences</t>
  </si>
  <si>
    <t>N.p.k.</t>
  </si>
  <si>
    <t xml:space="preserve">Kultūra </t>
  </si>
  <si>
    <t>Atbildīgais
(vārds, uzvārds)</t>
  </si>
  <si>
    <t>Iestāde:</t>
  </si>
  <si>
    <t>Loma:</t>
  </si>
  <si>
    <t>Pilnveides prioritāte (augsta–1…zema–5)</t>
  </si>
  <si>
    <t>Pilnveides statuss</t>
  </si>
  <si>
    <t>( dd.mm.gggg )</t>
  </si>
  <si>
    <t>Pilnveides termiņi</t>
  </si>
  <si>
    <t>✦ piedalās valsts pakalpojumu pārvaldības politikas plānošanā un aktualizēšanā</t>
  </si>
  <si>
    <t>atbilst pilnībā</t>
  </si>
  <si>
    <t>atbilst daļēji</t>
  </si>
  <si>
    <t>neattiecas</t>
  </si>
  <si>
    <t>"Pakalpojumu vides pilnveides plāns 2024.–2027. gadam"</t>
  </si>
  <si>
    <t>Esošās situācijas novērtējums</t>
  </si>
  <si>
    <t>neatbilst</t>
  </si>
  <si>
    <t>Kontrolsummas</t>
  </si>
  <si>
    <t>Pakalpojumu saņēmēji</t>
  </si>
  <si>
    <t>iesākta</t>
  </si>
  <si>
    <t>neiesākta</t>
  </si>
  <si>
    <t>pabeigta</t>
  </si>
  <si>
    <t>Ietekme uz citām pilnveides sadaļām</t>
  </si>
  <si>
    <t>Atkarība no citām pilnveides sadaļām</t>
  </si>
  <si>
    <t>Pakalpojumu pārvaldības politikas plānošana un aktualizēšana</t>
  </si>
  <si>
    <t>Nozaru, pašvaldību un iestāžu pakalpojumu attīstības plānu izveide un aktualizēšana</t>
  </si>
  <si>
    <t>Pakalpojumu līmeņu vienošanās nosacījumu izpildes kontrole un nodrošināšana</t>
  </si>
  <si>
    <t xml:space="preserve">Pakalpojumu saņēmēju ierosinājumu un sūdzību apkopošana, izvērtēšana un nepieciešamo darbību veikšana </t>
  </si>
  <si>
    <t xml:space="preserve"> Iespējami ātra pakalpojumu pieejamības atjaunošana</t>
  </si>
  <si>
    <t>S1</t>
  </si>
  <si>
    <t>S2</t>
  </si>
  <si>
    <t>Personāls (Cilvēki)</t>
  </si>
  <si>
    <t>S3</t>
  </si>
  <si>
    <t>S4</t>
  </si>
  <si>
    <t>S5</t>
  </si>
  <si>
    <t>S6</t>
  </si>
  <si>
    <t>S7</t>
  </si>
  <si>
    <t>S8</t>
  </si>
  <si>
    <t>S9</t>
  </si>
  <si>
    <t>R1</t>
  </si>
  <si>
    <t>R2</t>
  </si>
  <si>
    <t>R3</t>
  </si>
  <si>
    <t>w</t>
  </si>
  <si>
    <t>Pakalpojumu pieejamības pārtraukumu cēloņu apzināšana un novēršana</t>
  </si>
  <si>
    <t>Tehniska informācija!</t>
  </si>
  <si>
    <t>LP1-1-1</t>
  </si>
  <si>
    <t>LP1-1-2</t>
  </si>
  <si>
    <t>LP1-1-3</t>
  </si>
  <si>
    <t>LP1-2-1</t>
  </si>
  <si>
    <t>LP1-2-2</t>
  </si>
  <si>
    <t>LP1-2-3</t>
  </si>
  <si>
    <t>LP1-5-1</t>
  </si>
  <si>
    <t>LP1-5-2</t>
  </si>
  <si>
    <t>LP1-5-3</t>
  </si>
  <si>
    <t>LP1-5-4</t>
  </si>
  <si>
    <t>LP2-1-1</t>
  </si>
  <si>
    <t>LP2-1-2</t>
  </si>
  <si>
    <t>LP2-1-3</t>
  </si>
  <si>
    <t>LP2-1-4</t>
  </si>
  <si>
    <t>LP2-1-5</t>
  </si>
  <si>
    <t>LP2-2-1</t>
  </si>
  <si>
    <t>LP2-2-2</t>
  </si>
  <si>
    <t>LP2-2-3</t>
  </si>
  <si>
    <t>LP2-2-4</t>
  </si>
  <si>
    <t>LP2-2-5</t>
  </si>
  <si>
    <t>LP2-3-1</t>
  </si>
  <si>
    <t>LP2-4-1</t>
  </si>
  <si>
    <t>LP2-5-1</t>
  </si>
  <si>
    <t>LP2-5-2</t>
  </si>
  <si>
    <t>LP2-5-3</t>
  </si>
  <si>
    <t>LP2-5-4</t>
  </si>
  <si>
    <t>LP2-5-5</t>
  </si>
  <si>
    <t>LP2-6-1</t>
  </si>
  <si>
    <t>LP2-6-2</t>
  </si>
  <si>
    <t>LP2-6-3</t>
  </si>
  <si>
    <t>LP2-7-1</t>
  </si>
  <si>
    <t>LP2-7-2</t>
  </si>
  <si>
    <t>LP2-8-1</t>
  </si>
  <si>
    <t>LP2-9-1</t>
  </si>
  <si>
    <t>LP2-9-2</t>
  </si>
  <si>
    <t>LP2-9-3</t>
  </si>
  <si>
    <t>LP2-10-1</t>
  </si>
  <si>
    <t>LP2-10-2</t>
  </si>
  <si>
    <t>LP2-11-1</t>
  </si>
  <si>
    <t>LP2-12-1</t>
  </si>
  <si>
    <t>LP2-13-1</t>
  </si>
  <si>
    <t>LP2-13-2</t>
  </si>
  <si>
    <t>LP2-13-3</t>
  </si>
  <si>
    <t>LP2-13-4</t>
  </si>
  <si>
    <t>LP2-13-5</t>
  </si>
  <si>
    <t>LP2-14-1</t>
  </si>
  <si>
    <t>LP2-15-1</t>
  </si>
  <si>
    <t>LP2-15-2</t>
  </si>
  <si>
    <t>LP2-15-3</t>
  </si>
  <si>
    <t>LP2-15-4</t>
  </si>
  <si>
    <t>LP2-15-5</t>
  </si>
  <si>
    <t>LP2-16-1</t>
  </si>
  <si>
    <t>LP2-17-1</t>
  </si>
  <si>
    <t>LP2-17-2</t>
  </si>
  <si>
    <t>LP2-17-3</t>
  </si>
  <si>
    <t>LP2-17-4</t>
  </si>
  <si>
    <t>LP2-17-5</t>
  </si>
  <si>
    <t>LP2-18-1</t>
  </si>
  <si>
    <t>LP2-18-2</t>
  </si>
  <si>
    <t>LP2-18-3</t>
  </si>
  <si>
    <t>LP2-18-4</t>
  </si>
  <si>
    <t>LP2-19-1</t>
  </si>
  <si>
    <t>LP2-19-2</t>
  </si>
  <si>
    <t>LP2-20-1</t>
  </si>
  <si>
    <t>LP2-20-2</t>
  </si>
  <si>
    <t>LP2-21-1</t>
  </si>
  <si>
    <t>LP2-21-2</t>
  </si>
  <si>
    <t>LP2-21-3</t>
  </si>
  <si>
    <t>LP2-21-4</t>
  </si>
  <si>
    <t>LP2-21-5</t>
  </si>
  <si>
    <t>LP2-22-1</t>
  </si>
  <si>
    <t>LP2-22-2</t>
  </si>
  <si>
    <t>LP2-22-3</t>
  </si>
  <si>
    <t>LP2-22-4</t>
  </si>
  <si>
    <t>LP2-22-5</t>
  </si>
  <si>
    <t>LP2-23-1</t>
  </si>
  <si>
    <t>LP2-23-2</t>
  </si>
  <si>
    <t>LP2-23-3</t>
  </si>
  <si>
    <t>LP2-23-4</t>
  </si>
  <si>
    <t>LP3-1-1</t>
  </si>
  <si>
    <t>LP3-2-1</t>
  </si>
  <si>
    <t>LP3-2-2</t>
  </si>
  <si>
    <t>LP3-3-1</t>
  </si>
  <si>
    <t>LP3-3-2</t>
  </si>
  <si>
    <t>LP3-3-3</t>
  </si>
  <si>
    <t>LP3-3-4</t>
  </si>
  <si>
    <t>LP3-4-1</t>
  </si>
  <si>
    <t>LP3-4-2</t>
  </si>
  <si>
    <t>LP3-4-3</t>
  </si>
  <si>
    <t>Pilnveides sasniedzamais rezultāts
(pilnveides sadaļas – atbilstoši pakalpojumu pārvaldības politikai)</t>
  </si>
  <si>
    <t>S1-1</t>
  </si>
  <si>
    <t>S1-2</t>
  </si>
  <si>
    <t>S1-3</t>
  </si>
  <si>
    <t>S1-4</t>
  </si>
  <si>
    <t>S2-1</t>
  </si>
  <si>
    <t>S2-2</t>
  </si>
  <si>
    <t>S2-3</t>
  </si>
  <si>
    <t>S2-4</t>
  </si>
  <si>
    <t>S2-2-1</t>
  </si>
  <si>
    <t>S2-2-2</t>
  </si>
  <si>
    <t>S2-2-3</t>
  </si>
  <si>
    <t>S2-2-4</t>
  </si>
  <si>
    <t>S2-3-1</t>
  </si>
  <si>
    <t>S3-1</t>
  </si>
  <si>
    <t>S3-2</t>
  </si>
  <si>
    <t>S3-3</t>
  </si>
  <si>
    <t>S4-2</t>
  </si>
  <si>
    <t>S4-3</t>
  </si>
  <si>
    <t>S4-4</t>
  </si>
  <si>
    <t>S4-5</t>
  </si>
  <si>
    <t>S5-1</t>
  </si>
  <si>
    <t>S5-2</t>
  </si>
  <si>
    <t>S5-4</t>
  </si>
  <si>
    <t>S6-1</t>
  </si>
  <si>
    <t>S6-2</t>
  </si>
  <si>
    <t>S6-4</t>
  </si>
  <si>
    <t>S7-1</t>
  </si>
  <si>
    <t>S7-2</t>
  </si>
  <si>
    <t>S7-4</t>
  </si>
  <si>
    <t>S7-5</t>
  </si>
  <si>
    <t>S6-5</t>
  </si>
  <si>
    <t>S8-1</t>
  </si>
  <si>
    <t>S8-4</t>
  </si>
  <si>
    <t>S9-1</t>
  </si>
  <si>
    <t>R1-1</t>
  </si>
  <si>
    <t>R1-2</t>
  </si>
  <si>
    <t>R1-3</t>
  </si>
  <si>
    <t>R2-1</t>
  </si>
  <si>
    <t>R2-2</t>
  </si>
  <si>
    <t>R2-3</t>
  </si>
  <si>
    <t>R2-4</t>
  </si>
  <si>
    <t>R2-5</t>
  </si>
  <si>
    <t>R2-6</t>
  </si>
  <si>
    <t>R2-7</t>
  </si>
  <si>
    <t>R2-8</t>
  </si>
  <si>
    <t>R2-5-1</t>
  </si>
  <si>
    <t>R3-1-1</t>
  </si>
  <si>
    <t>R3-1-2</t>
  </si>
  <si>
    <t>R3-1-3</t>
  </si>
  <si>
    <t>R3-1-4</t>
  </si>
  <si>
    <t>R3-1-5</t>
  </si>
  <si>
    <t>R3-1-6</t>
  </si>
  <si>
    <r>
      <t>Pakalpojumu pārvaldības uzdevumi (</t>
    </r>
    <r>
      <rPr>
        <u/>
        <sz val="14"/>
        <color rgb="FFC00000"/>
        <rFont val="Arial Narrow"/>
        <family val="2"/>
        <charset val="186"/>
      </rPr>
      <t>PU</t>
    </r>
    <r>
      <rPr>
        <u/>
        <sz val="14"/>
        <color theme="1"/>
        <rFont val="Arial Narrow"/>
        <family val="2"/>
        <charset val="186"/>
      </rPr>
      <t>) un lomu pienākumi (</t>
    </r>
    <r>
      <rPr>
        <u/>
        <sz val="14"/>
        <color rgb="FFC00000"/>
        <rFont val="Arial Narrow"/>
        <family val="2"/>
        <charset val="186"/>
      </rPr>
      <t>LP</t>
    </r>
    <r>
      <rPr>
        <u/>
        <sz val="14"/>
        <color theme="1"/>
        <rFont val="Arial Narrow"/>
        <family val="2"/>
        <charset val="186"/>
      </rPr>
      <t>)</t>
    </r>
  </si>
  <si>
    <r>
      <t>Pakalpojumiem un pakalpojumu pārvaldībai nepieciešamās spējas (</t>
    </r>
    <r>
      <rPr>
        <u/>
        <sz val="14"/>
        <color rgb="FFC00000"/>
        <rFont val="Arial Narrow"/>
        <family val="2"/>
        <charset val="186"/>
      </rPr>
      <t>S</t>
    </r>
    <r>
      <rPr>
        <u/>
        <sz val="14"/>
        <color theme="1"/>
        <rFont val="Arial Narrow"/>
        <family val="2"/>
        <charset val="186"/>
      </rPr>
      <t>) un resursi (</t>
    </r>
    <r>
      <rPr>
        <u/>
        <sz val="14"/>
        <color rgb="FFC00000"/>
        <rFont val="Arial Narrow"/>
        <family val="2"/>
        <charset val="186"/>
      </rPr>
      <t>R</t>
    </r>
    <r>
      <rPr>
        <u/>
        <sz val="14"/>
        <color theme="1"/>
        <rFont val="Arial Narrow"/>
        <family val="2"/>
        <charset val="186"/>
      </rPr>
      <t>)</t>
    </r>
  </si>
  <si>
    <r>
      <t xml:space="preserve">✦ </t>
    </r>
    <r>
      <rPr>
        <b/>
        <sz val="10"/>
        <color theme="1"/>
        <rFont val="Arial Narrow"/>
        <family val="2"/>
        <charset val="186"/>
      </rPr>
      <t>struktūra atbilst</t>
    </r>
    <r>
      <rPr>
        <sz val="10"/>
        <color theme="1"/>
        <rFont val="Arial Narrow"/>
        <family val="2"/>
        <charset val="186"/>
      </rPr>
      <t xml:space="preserve"> pakalpojumu pārvaldības organizatoriskās struktūras izveides </t>
    </r>
    <r>
      <rPr>
        <b/>
        <sz val="10"/>
        <color theme="1"/>
        <rFont val="Arial Narrow"/>
        <family val="2"/>
        <charset val="186"/>
      </rPr>
      <t>vispārējiem nosacījumiem</t>
    </r>
  </si>
  <si>
    <r>
      <t xml:space="preserve">✦ struktūra atbilst </t>
    </r>
    <r>
      <rPr>
        <b/>
        <sz val="10"/>
        <color theme="1"/>
        <rFont val="Arial Narrow"/>
        <family val="2"/>
        <charset val="186"/>
      </rPr>
      <t>pakalpojumu pārvaldības organizatoriskajai struktūrai</t>
    </r>
    <r>
      <rPr>
        <sz val="10"/>
        <color theme="1"/>
        <rFont val="Arial Narrow"/>
        <family val="2"/>
        <charset val="186"/>
      </rPr>
      <t xml:space="preserve"> nozaru ministrijām un to pakļautības iestādēm, tostarp:
       ✦ ir izveidotas ar pakalpojumiem saistītās struktūrvienības
       ✦ ir noteiktas ar pakalpojumiem saistīto struktūrvienību funkcijas un darbības jomas
       ✦ ir noteikta ar pakalpojumiem saistīto struktūrvienību savstarpējā mijiedarbība, tostarp pakļautība, tiesības un atbildība
       ✦ ir noteikti ar pakalpojumiem saistītajās struktūrvienībās ietilpstošie amati un pakalpojumu pārvaldības lomu sadalījums</t>
    </r>
  </si>
  <si>
    <r>
      <t xml:space="preserve">✦ struktūra atbilst </t>
    </r>
    <r>
      <rPr>
        <b/>
        <sz val="10"/>
        <color theme="1"/>
        <rFont val="Arial Narrow"/>
        <family val="2"/>
        <charset val="186"/>
      </rPr>
      <t>pakalpojumu pārvaldības organizatoriskajai struktūrai</t>
    </r>
    <r>
      <rPr>
        <sz val="10"/>
        <color theme="1"/>
        <rFont val="Arial Narrow"/>
        <family val="2"/>
        <charset val="186"/>
      </rPr>
      <t xml:space="preserve"> iestādēm, kam nav nozares ministrijas vai pašvaldības pakļautības, tostarp:
       ✦ ir izveidotas ar pakalpojumiem saistītās struktūrvienības
       ✦ ir noteiktas ar pakalpojumiem saistīto struktūrvienību funkcijas un darbības jomas
       ✦ ir noteikta ar pakalpojumiem saistīto struktūrvienību savstarpējā mijiedarbība, tostarp pakļautība, tiesības un atbildība
       ✦ ir noteikti ar pakalpojumiem saistītajās struktūrvienībās ietilpstošie amati un pakalpojumu pārvaldības lomu sadalījums</t>
    </r>
  </si>
  <si>
    <r>
      <t xml:space="preserve">✦ pakalpojumu pārvaldības organizatoriskā </t>
    </r>
    <r>
      <rPr>
        <b/>
        <sz val="10"/>
        <color theme="1"/>
        <rFont val="Arial Narrow"/>
        <family val="2"/>
        <charset val="186"/>
      </rPr>
      <t>struktūra ir optimizēta</t>
    </r>
  </si>
  <si>
    <t>✦ ir apzinātas un dokumentētas pakalpojumu pārvaldībai un "Pakalpojumu kultūrai" atbilstošas iestādes vērtības</t>
  </si>
  <si>
    <t>✦ pakalpojumu pārvaldībai atbilstošās vērtības ir zināmas visiem pakalpojumu pārvaldībā iesaistītajiem</t>
  </si>
  <si>
    <t>✦ pakalpojumu pārvaldībai atbilstošās vērtības tiek skaidrotas un popularizētas</t>
  </si>
  <si>
    <t>✦ ikdienā tiek popularizēta un veicināta vērtībām atbilstoša pakalpojumu pārvaldībā iesaistīto rīcība</t>
  </si>
  <si>
    <t>✦ ir apzināts un iestādē pārrunāts iestādes esošais pakalpojumu pārvaldības attīstības līmenis, ir noteikts un darbiniekiem tiek skaidrots vēlamais attīstības līmenis un nepieciešamās izmaiņas domāšanā un rīcībā</t>
  </si>
  <si>
    <t>✦ iestādes pakalpojumu pārvaldības dalībniekiem ir sapratne un pārliecība par pakalpojumu pārvaldības jēgu un nepieciešamību, un iestādes pakalpojumu pārvaldības dalībnieki ikdienā īsteno pakalpojumu pārvaldību</t>
  </si>
  <si>
    <t>✦ vadība visos pārvaldības līmeņos skaidro un popularizē "Saimnieka attieksmei" atbilstošu rīcību</t>
  </si>
  <si>
    <t>✦ ir izveidoti un ir pieejami specializēti, ar konkrēta pakalpojuma pārvaldību saistīti procesi</t>
  </si>
  <si>
    <t>✦ ir izveidots specializēts, ar konkrēta pakalpojuma pārvaldību saistīts normatīvais regulējums</t>
  </si>
  <si>
    <t>✦ pakalpojumu pārvaldības īstenošanai piesaistītie partneri tiek pārvaldīti, tostarp:
       ✦ ir noslēgtas vienošanās, kas ietver pakalpojumu līmeņu nosacījumus
       ✦ partneri tiek regulāri vērtēti</t>
  </si>
  <si>
    <t>✦ nodrošina nepieciešamo informāciju valsts pakalpojumu pārvaldības politikas plānošanai un aktualizēšanai</t>
  </si>
  <si>
    <t>✦ pārstāv iestādes intereses valsts pakalpojumu pārvaldības politikas plānošanas un aktualizēšanas procesā</t>
  </si>
  <si>
    <t>✦ piedalās nozares vai pašvaldības pakalpojumu attīstības plāna  (nozares vai pašvaldības darbības stratēģijas dokumenta sastāvdaļa) izveidē un aktualizēšanā, tostarp:
       ✦ nodrošina nepieciešamo informāciju
       ✦ pārstāv iestādes intereses</t>
  </si>
  <si>
    <t>✦ nodrošina iestādes pakalpojumu attīstības plāna atbilstību apkārtējām izmaiņām, tostarp regulāri:
       ✦ novērtē iestādes pakalpojumu attīstības plāna atbilstību
       ✦ pilnveido iestādes pakalpojumu attīstības plānu</t>
  </si>
  <si>
    <t>✦ kontrolē pakalpojumu pārvaldības politikas, nozares vai pašvaldības un iestādes pakalpojumu attīstības plāna īstenošanu, tostarp:
       ✦ veic pakalpojumu attīstības plāna īstenošanas rezultativitātes un efektivitātes rādītāju mērījumus un uzkrāj tos
       ✦ analizē iegūtos rezultātus un izmanto tos pakalpojumu pārvaldībai (tostarp pakalpojumu un nodrošinājuma pilnveidei un attīstības plānošanai)</t>
  </si>
  <si>
    <t>✦ nodrošina valstī vienotu pieeju pakalpojumu pārvaldības politikas īstenošanā (tostarp sniedz atzinumus, rekomendācijas un ieteikumus pakalpojumu pārvaldības politikas īstenošanā iesaistītajiem)</t>
  </si>
  <si>
    <t>✦ saskaņo savas valsts, nozares vai pašvaldības mēroga ar pakalpojumu pārvaldības politikas, nozares, pašvaldības vai iestādes pakalpojumu attīstības plāna īstenošanu saistītās darbības atbilstoši ar Valsts pakalpojumu pārvaldības vadošo iestādi, Nozares pakalpojumu pārvaldības vadošo iestādi vai Pašvaldības pakalpojumu pārvaldības vadošo iestādi</t>
  </si>
  <si>
    <t>✦ koordinē iestādes mēroga ar pakalpojumu pārvaldības politikas, nozares, pašvaldības vai iestādes pakalpojumu attīstības plāna īstenošanu saistītās darbības un pārrobežu sadarbību</t>
  </si>
  <si>
    <t>✦ plāno un koordinē iestādes pakalpojumu kopumu (pārvalda pakalpojumu "portfolio")</t>
  </si>
  <si>
    <t>✦ apzina iestādes iespējamos pakalpojumus atbilstoši valsts, nozares, pašvaldības un iestādes:
       ✦ attīstības mērķiem un prioritātēm
       ✦ funkcijām un uzdevumiem
       ✦ normatīvā regulējuma prasībām
       ✦ pakalpojumu attīstības plānā noteiktajiem pamatdarbības virzieniem un galvenajām pakalpojumu grupām</t>
  </si>
  <si>
    <t>LP2-1-6</t>
  </si>
  <si>
    <t>✦ plāno un koordinē jaunu iestādes pakalpojumu izveidi, nodrošinot to atbilstību vajadzībām:
       ✦ palīdz organizēt un vadīt sadarbību jaunu pakalpojumu ieviešanas gaitā
       ✦ pārrauga jaunu pakalpojumu ieviešanas rezultātus</t>
  </si>
  <si>
    <t>✦ plāno un koordinē esošu iestādes pakalpojumu uzturēšanu, attīstību un pielāgošanu mainīgām pakalpojumu saņēmēju vajadzībām un situācijām</t>
  </si>
  <si>
    <t>✦ veido un uztur iestādes pakalpojumu kopuma sarakstu</t>
  </si>
  <si>
    <t>✦ apzina un nosaka iestādes pakalpojumu galvenās saņēmēju grupas</t>
  </si>
  <si>
    <t>✦ plāno un ierosina iestādes pakalpojumu kopuma izmaiņas</t>
  </si>
  <si>
    <t>✦ ierosina konkrētu pakalpojumu izmaiņas saistībā ar pieprasījuma izmaiņām</t>
  </si>
  <si>
    <t>✦ nosaka iestādes pakalpojumu rezultatīvākos un efektīvākos pārvaldības veidus, tostarp:
       ✦ kā pilnvērtīgāk apmierināt pakalpojumu saņēmēju vajadzības
       ✦ kā nodrošināt pakalpojumu saņēmēju apmierinātību
       ✦ kā pielietot, pilnveidot un attīstīt iestādes spējas un resursus</t>
  </si>
  <si>
    <t>✦ nodrošina un kontrolē visu iestādes pakalpojumu sniegšanas un uzturēšanas rezultativitātes un efektivitātes rādītāju (galveno darbības rādītāju) noteikšanu un dokumentēšanu</t>
  </si>
  <si>
    <t>LP2-5-6</t>
  </si>
  <si>
    <t>✦ visos pakalpojumu pārvaldības līmeņos un posmos apzina, plāno un pieprasa iestādes pakalpojumu pārvaldībai nepieciešamo nodrošinājumu (nepieciešamās spējas un resursus)</t>
  </si>
  <si>
    <t>✦ analizē iestādes pakalpojumu sniegšanas esošos apjomus un to izmaiņu tendences</t>
  </si>
  <si>
    <t>✦ plāno iestādes pakalpojumu apjomu izmaiņas</t>
  </si>
  <si>
    <t xml:space="preserve">✦ nosaka (apkopo) prasības un pieprasa iestādes pakalpojumu vajadzībām nepieciešamo nodrošinājumu </t>
  </si>
  <si>
    <t>✦ kontrolē iestādes pakalpojumu pārvaldībai faktiski nepieciešamā un esošā nodrošinājuma atbilstību</t>
  </si>
  <si>
    <t>✦ aktualizē prasības un prioritātes visu iestādes pakalpojumu nodrošināšanai un attīstībai nepieciešamajiem resursiem</t>
  </si>
  <si>
    <t>✦ apzina nepieciešamos iestādes pakalpojumu pārvaldības speciālos normatīvos aktus</t>
  </si>
  <si>
    <t>✦ koordinē jaunu iestādes pakalpojumu pārvaldības speciālo normatīvo aktu izstrādi</t>
  </si>
  <si>
    <t>✦ koordinē izmaiņu un papildinājumu veikšanu esošajos iestādes pakalpojumu pārvaldības speciālajos normatīvajos aktos</t>
  </si>
  <si>
    <t>✦ kontrolē un nodrošina visu iestādes pakalpojumu piedāvāšanu pakalpojumu saņēmējiem – informācijas publicēšanu, pieejamību un aktualizēšanu pakalpojumu saņēmējiem paredzētos katalogos (piemēram, vispārējās un specializētās pašapkalpošanās tīmekļvietnēs un mobilās aplikācijās), tostarp:
       ✦ organizē iestādes pakalpojumu aprakstu ievietošanu katalogos
       ✦ kontrolē iestādes pakalpojumu katalogu pieejamību
       ✦ kontrolē iestādes pakalpojumu katalogu aktualizēšanu</t>
  </si>
  <si>
    <t>✦ apzina iestādes vispārējas pakalpojumu sniegšanas iespējas (spējas un pieejamos resursus)</t>
  </si>
  <si>
    <t>✦ nosaka iestādes vispārējām pakalpojumu sniegšanas iespējām atbilstošas iestādes vispārējas pakalpojumu līmeņu vērtību robežas</t>
  </si>
  <si>
    <t>✦ nosaka iestādes vispārējām pakalpojumu sniegšanas iespējām atbilstošas iestādes vispārējas pakalpojumu līmeņu vienošanās nosacījumu vērtību robežas</t>
  </si>
  <si>
    <t>✦ koordinē ar iestādes pakalpojumiem saistītās citu iestāžu darbības un pārrobežu sadarbību</t>
  </si>
  <si>
    <t>✦ saskaņo ar iestādes pakalpojumu pārvaldību saistītās darbības ar citām iesaistītajām iestādēm, tostarp ar pakalpojumu saņēmējiem un pakalpojumu sniegšanā un nodrošināšanā iesaistītajiem partneriem</t>
  </si>
  <si>
    <t>✦ nodrošina iestādes pakalpojumu sniegšanā iesaistītajiem nepieciešamo metodisko atbalstu, tostarp par:
       ✦ informācijas un zināšanu izmantošanu
       ✦ iestādes pakalpojumu sniegšanu</t>
  </si>
  <si>
    <t>LP2-13-6</t>
  </si>
  <si>
    <t>LP2-13-7</t>
  </si>
  <si>
    <t>✦ plāno un nodrošina iestādes pakalpojumu kopuma pieejamību un nepārtrauktību</t>
  </si>
  <si>
    <t>✦ nosaka nepieciešamos iestādes pakalpojumu pieejamības līmeņus</t>
  </si>
  <si>
    <t>✦ organizē un pārrauga iestādes pakalpojumu pieejamības un nepārtrauktības plānošanu</t>
  </si>
  <si>
    <t>✦ organizē un pārrauga iestādes pakalpojumu kritisko komponenšu noteikšanu</t>
  </si>
  <si>
    <t>✦ organizē un pārrauga iestādes pakalpojumu risku analīzi</t>
  </si>
  <si>
    <t>✦ organizē un pārrauga iestādes pakalpojumu pieejamības un nepārtrauktības plānu izveidi un uzturēšanu</t>
  </si>
  <si>
    <t>✦ organizē un pārrauga iestādes pakalpojumu pieejamības un nepārtrauktības nodrošināšanas pasākumus</t>
  </si>
  <si>
    <t>✦ organizē un kontrolē piekļūstamību iestādes pakalpojumiem:
       ✦ daudzkanālu piekļūstamību – piekļūstamību alternatīvos pakalpojumu saņemšanas kanālos gan elektroniskā, gan "fiziskā" vidē
       ✦ teritoriālo piekļūstamību – piekļūstamību pakalpojumiem visā valsts teritorijā
       ✦ piekļūstamību visām sabiedrības grupām – iekļaujot personas ar zemiem ienākumiem, digitālās tehnoloģijas nepārzinošas personas un personas ar funkcionāliem traucējumiem
       ✦ pārrobežu piekļūstamību – ārvalstu pakalpojumu saņēmēju piekļūstamību pakalpojumiem</t>
  </si>
  <si>
    <t>✦ kontrolē visu iestādes pakalpojumu pieprasījumus un to izpildi</t>
  </si>
  <si>
    <t>✦ pārrauga visu iestādes pakalpojumu pieprasījumu izpildi</t>
  </si>
  <si>
    <t>✦ analizē informāciju par iestādes pakalpojumu pieprasījumu izpildes gaitu un rezultātu</t>
  </si>
  <si>
    <t>✦ pieņem lēmumus, ierosina izmaiņas un plāno iestādē vispārējus uzlabojumus  saistībā ar pakalpojumu pieprasījumu izpildi</t>
  </si>
  <si>
    <t>✦ organizē un pārrauga iestādē vispārēju uzlabojumu īstenošanu saistībā ar pakalpojumu pieprasījumu izpildi</t>
  </si>
  <si>
    <t>✦ organizē un nodrošina atbalstu pakalpojumu saņēmējiem gan klātienē (klientu apkalpošanas centos), gan attālināti (palīdzības dienestā) visu iestādes pakalpojumu pieprasīšanai un saņemšanai, tostarp:
       ✦ informāciju, konsultācijas, apmācību
       ✦ tehnoloģisko aprīkojumu</t>
  </si>
  <si>
    <t>LP2-17-6</t>
  </si>
  <si>
    <t>✦ organizē un kontrolē visu iestādes pakalpojumu faktisko pakalpojumu līmeņu vienošanās nosacījumu izpildi</t>
  </si>
  <si>
    <t>✦ nosaka vispārējus principus, kas jāievēro veidojot un slēdzot līgumus par iestādes pakalpojumu sniegšanu</t>
  </si>
  <si>
    <t>✦ nodrošina vispārēju (standartizētu) pakalpojumu sniegšanas līgumu formu izveidi un pielietošanu</t>
  </si>
  <si>
    <t>✦ pārrauga visu iestādes sniegto pakalpojumu un ar klientiem saskaņoto nosacījumu savstarpēju atbilstību</t>
  </si>
  <si>
    <t>✦ analizē rezultātus un nodrošina pakalpojumu līmeņu vienošanās nosacījumu izpildes atbilstību noteiktajiem nosacījumiem</t>
  </si>
  <si>
    <t>✦ veic korektīvas darbības neatbilstību gadījumos</t>
  </si>
  <si>
    <t>✦ organizē un kontrolē visu iestādes pakalpojumu saņēmēju ierosinājumu un sūdzību konstatēšanu, reģistrēšanu un uzkrāšanu</t>
  </si>
  <si>
    <t>✦ izvērtē visu iestādes pakalpojumu saņēmēju ierosinājumus un sūdzības un pieņem atbilstošus lēmumus</t>
  </si>
  <si>
    <t>✦ informē ierosinājumu un sūdzību iesniedzējus par pieņemtajiem lēmumiem un veiktajām darbībām</t>
  </si>
  <si>
    <t>✦ vērtē un plāno visu iestādes pakalpojumu izmaiņām nepieciešamā nodrošinājuma atbilstību un organizē savstarpēju salāgošanu</t>
  </si>
  <si>
    <t>✦ seko visu iestādes pakalpojumu saņēmēju vajadzību un situācijas izmaiņām</t>
  </si>
  <si>
    <t>✦ apzina, pieņem atbilstošus lēmumus un nodrošina atbilstošas izmaiņas visos  iestādes pakalpojumos</t>
  </si>
  <si>
    <t>LP2-21-6</t>
  </si>
  <si>
    <t>✦ plāno un veic nepieciešamās aktivitātes, lai nodrošinātu iespējami ātru visu iestādes pakalpojumu pieejamības atjaunošanu neplānotu, pilnīgu vai daļēju pieejamības pārtraukumu gadījumos (atbilstoši pakalpojumu līmeņu vienošanās nosacījumiem)</t>
  </si>
  <si>
    <t>✦ plāno iestādes vispārējas aktivitātes</t>
  </si>
  <si>
    <t>✦ nodrošina vispārēju kārtību (procedūru) izveidi un ieviešanu</t>
  </si>
  <si>
    <t>✦ nodrošina un kontrolē aktivitāšu veikšanu</t>
  </si>
  <si>
    <t>✦ analizē veiktās aktivitātes</t>
  </si>
  <si>
    <t>✦ veic korektīvas darbības</t>
  </si>
  <si>
    <t>LP2-22-6</t>
  </si>
  <si>
    <t>LP2-22-7</t>
  </si>
  <si>
    <t>✦ veic nepieciešamās darbības, lai nodrošinātu iestādes pakalpojumu neplānotu, pilnīgu vai daļēju pieejamības pārtraukumu cēloņu apzināšanu un novēršanu</t>
  </si>
  <si>
    <t>✦ analizē un dokumentē pieejamības pārtraukumu cēloņus</t>
  </si>
  <si>
    <t>✦ apzina iespējamos risinājumus</t>
  </si>
  <si>
    <t>✦ pieņem lēmumus un ierosina izmaiņas</t>
  </si>
  <si>
    <t>✦ nodrošina izmaiņu īstenošanu</t>
  </si>
  <si>
    <t>✦ nodrošina un kontrolē visu iestādes pakalpojumu sniegšanas un uzturēšanas rezultativitātes un efektivitātes rādītāju (galveno darbības rādītāju) mērīšanu un uzkrāšanu</t>
  </si>
  <si>
    <t>✦ nodrošina nepieciešamā tehnoloģiskā nodrošinājuma (monitoringa un kontroles sistēmu) izveidi</t>
  </si>
  <si>
    <t>✦ analizē iegūtos mērījumu rezultātus un izmanto tos visu iestādes pakalpojumu pārvaldībai, tostarp pilnveidei un attīstības plānošanai</t>
  </si>
  <si>
    <t>✦ ierosina vai veic darbības, kas saistītas ar pakalpojumu un nodrošinājuma pārvaldības rezultativitātes un efektivitātes nemitīgu pilnveidi, tostarp pakalpojumu sniegšanas un resursu izmantošanas pilnveidi</t>
  </si>
  <si>
    <t>✦ apzina katrai pakalpojumu pārvaldības aktivitātei atbilstošos pārvaldības dalībniekus</t>
  </si>
  <si>
    <t>✦ nodrošina atbilstošo pārvaldības dalībnieku iesaisti aktivitāšu īstenošanā</t>
  </si>
  <si>
    <t>✦ plāno un nodrošina katras īstenotās aktivitātes kontrolei nepieciešamās spējas un resursus</t>
  </si>
  <si>
    <t>✦ veic katras īstenotās aktivitātes procesa, rezultāta un efektivitātes kontroli</t>
  </si>
  <si>
    <t>✦ nepieciešamības gadījumā plāno, nodrošina vai ierosina pilnveides aktivitātes</t>
  </si>
  <si>
    <t>✦ apzina pakalpojumu pārvaldības aktivitāšu īstenošanas kontrolei nepieciešamos rādītājus, tostarp:
       ✦ procesa kontrolei
       ✦ rezultāta kontrolei
       ✦ efektivitātes kontrolei</t>
  </si>
  <si>
    <t>✦ apzina, plāno un koordinē iestādē kopumā pakalpojumu pārvaldībai nepieciešamo finansējumu</t>
  </si>
  <si>
    <t>✦ apzina iestādē kopumā pakalpojumu pārvaldības faktiskās izmaksas</t>
  </si>
  <si>
    <t>✦ kontrolē iestādē kopumā pakalpojumu pārvaldības faktisko izmaksu atbilstību plānotajām</t>
  </si>
  <si>
    <t>✦ nodrošina un kontrolē visu iestādes pakalpojumu sniegšanas un uzturēšanas kritisko veiksmes faktoru un virzošo rādītāju (galveno darbības rādītāju) noteikšanu un dokumentēšanu</t>
  </si>
  <si>
    <t>Iestādes pamatdarbības virzieni (darbības jomas)</t>
  </si>
  <si>
    <t>✦ iestādē ir noteikti pamatdarbības virzieni (darbības jomas)</t>
  </si>
  <si>
    <t>✦ iestādes pamatdarbības virzieni izriet no iestādes funkcijām</t>
  </si>
  <si>
    <t>✦ iestādes pamatdarbības virzieni ir dokumentēti iestādes darbību reglamentējošos dokumentos</t>
  </si>
  <si>
    <t>✦ iestādes pakalpojumu portfolio (pilnais saraksts) ir veidots atbilstoši iestādes pamatdarbības virzieniem</t>
  </si>
  <si>
    <t xml:space="preserve"> Iestādes pakalpojumu portfolio (pilnais saraksts)</t>
  </si>
  <si>
    <t>✦ iestādes pakalpojumu portfolio (pilnais saraksts) ir iestādē formāli apstiprināts dokuments</t>
  </si>
  <si>
    <t>✦ katram pakalpojumu portfolio ietvertajam pakalpojumam ir noteikta pakalpojuma prioritāte un ir apzināti iestādes "galvenie pakalpojumi"</t>
  </si>
  <si>
    <t xml:space="preserve">✦ iestādes pamatdarbības virzienu attīstība ir iestādes vispārējo attīstības plānu sastāvdaļa </t>
  </si>
  <si>
    <t>✦ iestādes pakalpojumu portfolio (pilnais saraksts) ietver visos pakalpojumu pārvaldības posmos esošus pakalpojumus:
       ✦ pakalpojumus, kas tiek plānoti
       ✦ pakalpojumus, kas tiek izstrādāti
       ✦ pakalpojumus, kas tiek ieviesti
       ✦ pakalpojumus, kas tiek sniegti / uzturēti
       ✦ pakalpojumus, kas tiek pārtraukti (beigti)
       ✦ pakalpojumus, kas ir pārtraukti</t>
  </si>
  <si>
    <t>✦ iestādes pakalpojumu portfolio ir pieejams pakalpojumu pārvaldībā iesaistītajiem</t>
  </si>
  <si>
    <t>✦ katram pakalpojumu portfolio ietvertajam pakalpojumam ir noteikts konkrēts "pakalpojuma vadītājs"</t>
  </si>
  <si>
    <r>
      <t>Iestādes pakalpojumu kopums (</t>
    </r>
    <r>
      <rPr>
        <u/>
        <sz val="14"/>
        <color rgb="FFC00000"/>
        <rFont val="Arial Narrow"/>
        <family val="2"/>
        <charset val="186"/>
      </rPr>
      <t>PK</t>
    </r>
    <r>
      <rPr>
        <u/>
        <sz val="14"/>
        <color theme="1"/>
        <rFont val="Arial Narrow"/>
        <family val="2"/>
        <charset val="186"/>
      </rPr>
      <t>)</t>
    </r>
  </si>
  <si>
    <t>PK1</t>
  </si>
  <si>
    <t>PK2</t>
  </si>
  <si>
    <t>PK1-1</t>
  </si>
  <si>
    <t>PK1-2</t>
  </si>
  <si>
    <t>PK1-3</t>
  </si>
  <si>
    <t>PK1-4</t>
  </si>
  <si>
    <t>PK2-1</t>
  </si>
  <si>
    <t>PK2-2</t>
  </si>
  <si>
    <t>PK2-3</t>
  </si>
  <si>
    <t>PK2-4</t>
  </si>
  <si>
    <t>PK2-5</t>
  </si>
  <si>
    <t>PK2-6</t>
  </si>
  <si>
    <t>PK2-7</t>
  </si>
  <si>
    <t>Pakalpojumiem un pakalpojumu pārvaldībai nepieciešamās spējas un resursi</t>
  </si>
  <si>
    <t>Pazīme summēšanai</t>
  </si>
  <si>
    <t>Iespējamais 
finansējuma 
avots
(piemēram, ERAF, ANM, cits)</t>
  </si>
  <si>
    <t>Indikatīvs 
nepieciešamā finansējuma apjoms 
(EUR)</t>
  </si>
  <si>
    <t>✦ veido pakalpojumu pārvaldības politikai un nozares vai pašvaldības pakalpojumu attīstības plānam atbilstošu iestādes pakalpojumu attīstības plānu, tostarp nosaka iestādes:
       ✦ pakalpojumu attīstības prioritātes un mērķus
       ✦ pamatdarbības virzienus un galvenās pakalpojumu grupas
       ✦ pakalpojumu pārvaldības rezultatīvākos un efektīvākos veidus (tostarp veidus, kā pilnvērtīgāk apmierināt pakalpojumu saņēmēju vajadzības, nodrošināt pakalpojumu saņēmēju apmierinātību un pielietot, pilnveidot un attīstīt iestādes spējas un resursus)
       ✦ pakalpojumu attīstības plāna īstenošanas rezultativitātes un efektivitātes rādītājus</t>
  </si>
  <si>
    <t>✦ nosaka iestādes galvenos pakalpojumus (pakalpojumus, kam ir lielākā ietekme uz attīstības plānošanas dokumentos noteikto mērķu sasniegšanu) un pakalpojumu attīstības prioritātes</t>
  </si>
  <si>
    <t>✦ kontrolē un nodrošina visu iestādes pakalpojumu sasaisti ar atbilstošām pakalpojumu saņēmēju vajadzībām konkrētās dzīves situācijās "Valsts vienotajā reģistrā"</t>
  </si>
  <si>
    <t>✦ nepieciešamības gadījumā veic korektīvas darbības un dokumentē rezultātus</t>
  </si>
  <si>
    <t>✦ kontrolē visu iestādes pakalpojumu sniegšanas apjomus un to izmaiņas un vērtē izmaiņu tendences</t>
  </si>
  <si>
    <t xml:space="preserve">✦ "Pakalpojumu kultūra" tiek mērķtiecīgi veidota, iedzīvināta un uzturēta, tostarp vadība visos pārvaldības līmeņos atbalsta un veicina pakalpojumu pārvaldības īstenošanu (it sevišķi iestādes augstākā vadība) </t>
  </si>
  <si>
    <r>
      <t xml:space="preserve">✦ ir izveidotas un </t>
    </r>
    <r>
      <rPr>
        <b/>
        <sz val="10"/>
        <color theme="1"/>
        <rFont val="Arial Narrow"/>
        <family val="2"/>
        <charset val="186"/>
      </rPr>
      <t>ir pieejamas</t>
    </r>
    <r>
      <rPr>
        <sz val="10"/>
        <color theme="1"/>
        <rFont val="Arial Narrow"/>
        <family val="2"/>
        <charset val="186"/>
      </rPr>
      <t xml:space="preserve"> nozarē vienotas, specializētas, ar pakalpojumu pārvaldību saistītas vadlīnijas – vadlīnijas, kas ir paredzētas lietošanai tikai konkrētās nozares iestādēs un ir nepieciešamas pakalpojuma pārvaldībai</t>
    </r>
  </si>
  <si>
    <r>
      <t>✦ ir izveidotas un</t>
    </r>
    <r>
      <rPr>
        <b/>
        <sz val="10"/>
        <color theme="1"/>
        <rFont val="Arial Narrow"/>
        <family val="2"/>
        <charset val="186"/>
      </rPr>
      <t xml:space="preserve"> ir pieejamas</t>
    </r>
    <r>
      <rPr>
        <sz val="10"/>
        <color theme="1"/>
        <rFont val="Arial Narrow"/>
        <family val="2"/>
        <charset val="186"/>
      </rPr>
      <t xml:space="preserve"> iestādē vienotas, specializētas, ar pakalpojumu pārvaldību saistītas vadlīnijas – vadlīnijas, kas ir paredzētas lietošanai tikai konkrētajā iestādē un ir nepieciešamas pakalpojuma pārvaldībai</t>
    </r>
  </si>
  <si>
    <t>✦ ir izveidoti un ir pieejami valstī vienoti, vispārēji ar pakalpojumu pārvaldību saistīti procesi ("horizontāli" procesi), kas ir nepieciešami pakalpojuma pārvaldībai</t>
  </si>
  <si>
    <t>✦ ir izveidoti un ir pieejami nozarē vienoti, specializēti, ar pakalpojumu pārvaldību saistīti procesi – procesi, kas ir paredzēti lietošanai tikai konkrētajā nozarē un ir nepieciešami pakalpojuma pārvaldībai</t>
  </si>
  <si>
    <t>✦ ir izveidoti un ir pieejami iestādē vienoti, specializēti, ar pakalpojumu pārvaldību saistīti procesi – procesi, kas ir paredzēti lietošanai tikai konkrētajā iestādē un ir nepieciešami pakalpojuma pārvaldībai</t>
  </si>
  <si>
    <t>✦ ir izveidos valstī vienots, vispārējs ar pakalpojumu pārvaldību saistīts normatīvais regulējums ("horizontāls" normatīvais regulējums), kas ir nepieciešams pakalpojuma pārvaldībai</t>
  </si>
  <si>
    <t>✦ ir izveidots nozarē vienots, specializēts, ar pakalpojumu pārvaldību saistīts normatīvais regulējums, kas ir paredzēts lietošanai tikai konkrētajā nozarē un ir nepieciešams pakalpojuma pārvaldībai</t>
  </si>
  <si>
    <t>✦ ir izveidots iestādē vienots, specializēts, ar pakalpojumu pārvaldību saistīts normatīvais regulējums, kas ir paredzēts lietošanai tikai konkrētajā iestādē un ir nepieciešams pakalpojuma pārvaldībai</t>
  </si>
  <si>
    <t>✦ pakalpojumu pārvaldības īstenošanai pēc iespējas tiek piesaistīti partneri, tostarp:
       ✦ partneri – pakalpojumu piegādātāji
       ✦ partneri – pakalpojumu sniedzēji</t>
  </si>
  <si>
    <t>✦ pakalpojumu pārvaldības īstenošanai dažādos pakalpojumu pārvaldības posmos pēc iespējas tiek piesaistīti pakalpojumu saņēmēji, tostarp:
       ✦ pakalpojuma plānošanas posmā
       ✦ pakalpojuma izveides posmā
       ✦ pakalpojuma ieviešanas posmā
       ✦ pakalpojuma sniegšanas / uzturēšanas posmā
       ✦ pakalpojuma likvidēšanas posmā</t>
  </si>
  <si>
    <t>✦ visu iestādes pakalpojumu pārvaldībai izmanto "Valsts vienoto reģistru", tostarp:
       ✦ dzīves situāciju reģistrēšanai (vajadzību grupu reģistrs)
       ✦ pakalpojumu reģistrēšanai
       ✦ resursu reģistrēšanai</t>
  </si>
  <si>
    <t>✦ nodrošina zināšanu uzkrāšanu par situācijām un veiktajām darbībām, kas saistītas ar visu iestādes pakalpojumu pieejamības pārtraukumiem, pārtraukumu cēloņiem, cēloņu novēršanas gaitu un rezultātiem, tostarp:
       ✦ nodrošina zināšanu datubāzes izveidi
       ✦ kontrolē zināšanu uzkrāšanu un aktualizēšanu
       ✦ nodrošina zināšanu pieejamību</t>
  </si>
  <si>
    <t>✦ apzina iestādes pakalpojumu galveno saņēmēju grupu vajadzības un pieprasījumu pēc pakalpojumiem, tostarp:
       ✦ iespējamos apjomus
       ✦ nepieciešamo rezultātu
       ✦ pakalpojumu saņemšanas veidu</t>
  </si>
  <si>
    <t>✦ seko iestādes pakalpojumu galveno saņēmēju grupu vajadzību izmaiņu tendencēm un novērtē to ietekmi uz iestādes pakalpojumiem kopumā</t>
  </si>
  <si>
    <t>✦ kontrolē un nodrošina visu (visu veidu) iestādes pakalpojumu aprakstu izveidi, reģistrēšanu un uzturēšanu "Valsts vienotajā reģistrā"</t>
  </si>
  <si>
    <t>Pakalpojumu kopuma vadītājs:</t>
  </si>
  <si>
    <t>Andris Bērziņš</t>
  </si>
  <si>
    <t>Identifikators</t>
  </si>
  <si>
    <t>"Iestādes pakalpojumu kopuma saimnieks" ✦</t>
  </si>
  <si>
    <t>✦ iestādes pakalpojumi ir optimizēti, tostarp:
       ✦ nav izveidotas nevajadzīgas pakalpojumu variācijas
       ✦ kā atsevišķi pakalpojumi nav izveidoti atsevišķi pakalpojuma pieprasīšanas un saņemšanas procesa soļi
       ✦ kā atsevišķi pakalpojumi nav veidoti atsevišķi darbi, kas varētu būt viena pakalpojuma sastāvdaļas
       ✦ pakalpojumi pēc iespējas apmierina vairākas vajadzības (tie ir veidoti kā "kompleksie pakalpojumi" un "viedie pakalpojumi")</t>
  </si>
  <si>
    <t>✦ iestādes pakalpojumu pārvaldības dalībnieku ikdienas rīcība ir atbilstoša vērtībām</t>
  </si>
  <si>
    <t>✦ ir izveidoti pakalpojumu pārvaldības īstenošanai atbilstoši amatu apraksti, kuros ir noteikti amati un lomas pakalpojumu pārvaldības īstenošanai, tostarp: 
       ✦ pakļautība 
       ✦ tiesības
       ✦ pienākumi
       ✦ atbildības</t>
  </si>
  <si>
    <t>✦ ir pietiekoši daudz personāla pakalpojumu pārvaldības uzdevumu veikšanai un pakalpojumu izveides, sniegšanas un pilnveides nosacījumu īstenošanai, atbilstoši pakalpojumu pārvaldības lomām</t>
  </si>
  <si>
    <t>✦ ir nodrošināta personāla atbilstība veicamajiem pienākumiem – pakalpojumu pārvaldībā iesaistīto cilvēku rakstura iezīmju atbilstība veicamajiem pakalpojumu pārvaldības pienākumiem katrā no pakalpojumu pārvaldības virzieniem</t>
  </si>
  <si>
    <r>
      <t>✦ iestādes pakalpojumu kopuma vadītājam ir</t>
    </r>
    <r>
      <rPr>
        <b/>
        <sz val="10"/>
        <color theme="1"/>
        <rFont val="Arial Narrow"/>
        <family val="2"/>
        <charset val="186"/>
      </rPr>
      <t xml:space="preserve"> pakalpojumu pārvaldības uzdevumu veikšanai nepieciešamās kompetences</t>
    </r>
  </si>
  <si>
    <r>
      <t xml:space="preserve">✦  iestādes pakalpojumu kopuma vadītājam ir </t>
    </r>
    <r>
      <rPr>
        <b/>
        <sz val="10"/>
        <color theme="1"/>
        <rFont val="Arial Narrow"/>
        <family val="2"/>
        <charset val="186"/>
      </rPr>
      <t>pakalpojumu izveides, sniegšanas un pilnveides nosacījumu īstenošanai nepieciešamās kompetences</t>
    </r>
  </si>
  <si>
    <r>
      <t xml:space="preserve">✦ iestādes pakalpojumu kopuma vadītājam ir </t>
    </r>
    <r>
      <rPr>
        <b/>
        <sz val="10"/>
        <color theme="1"/>
        <rFont val="Arial Narrow"/>
        <family val="2"/>
        <charset val="186"/>
      </rPr>
      <t>pakalpojumiem un pakalpojumu pārvaldībai nepieciešamo spēju un resursu nodrošināšanai nepieciešamās kompetences</t>
    </r>
  </si>
  <si>
    <r>
      <t xml:space="preserve">✦  iestādes pakalpojumu kopuma vadītājam ir </t>
    </r>
    <r>
      <rPr>
        <b/>
        <sz val="10"/>
        <color theme="1"/>
        <rFont val="Arial Narrow"/>
        <family val="2"/>
        <charset val="186"/>
      </rPr>
      <t>vispārējas kompetences pakalpojumu pārvaldības politikas īstenošanai</t>
    </r>
    <r>
      <rPr>
        <sz val="10"/>
        <color theme="1"/>
        <rFont val="Arial Narrow"/>
        <family val="2"/>
        <charset val="186"/>
      </rPr>
      <t>, tostarp:
       ✦ pakalpojumu pārvaldības pamatnosacījumu īstenošanai
       ✦ pakalpojumu pārvaldības uzdevumu veikšanai
       ✦ pakalpojumu izveides, sniegšanas un pilnveides nosacījumu īstenošanai
       ✦ pakalpojumiem un pakalpojumu pārvaldības īstenošanai nepieciešamo spēju un resursu nodrošināšanai</t>
    </r>
  </si>
  <si>
    <r>
      <t>✦ ir izveidotas un</t>
    </r>
    <r>
      <rPr>
        <b/>
        <sz val="10"/>
        <color theme="1"/>
        <rFont val="Arial Narrow"/>
        <family val="2"/>
        <charset val="186"/>
      </rPr>
      <t xml:space="preserve"> ir pieejamas</t>
    </r>
    <r>
      <rPr>
        <sz val="10"/>
        <color theme="1"/>
        <rFont val="Arial Narrow"/>
        <family val="2"/>
        <charset val="186"/>
      </rPr>
      <t xml:space="preserve"> valstī vienotas, vispārējas ar pakalpojumu pārvaldību saistītas vadlīnijas ("horizontālas" vadlīnijas), kas ir nepieciešamas pakalpojuma pārvaldībai, tostarp: 
       ✦ pakalpojumu pārvaldības pamatnosacījumu īstenošanai
       ✦ pakalpojumu pārvaldības uzdevumu veikšanai
       ✦ pakalpojumu izveides, sniegšanas un pilnveides nosacījumu īstenošanai
       ✦ pakalpojumiem un pakalpojumu pārvaldības īstenošanai nepieciešamo spēju un resursu nodrošināšanai</t>
    </r>
  </si>
  <si>
    <t>✦ visu iestādes pakalpojumu pārvaldībai izmanto "Valsts vienoto pieteikumu vadības sistēmu" vai savu – resora vai iestādes "lokālo" pieteikumu vadības sistēmu, tostarp:
       ✦ pakalpojumu pieprasījumiem
       ✦ incidentu pieteikumiem
       ✦ problēmu pieteikumiem</t>
  </si>
  <si>
    <t>✦ iestādes pakalpojumu piedāvāšanai pakalpojumu katalogos izmanto valsts centralizētās pašapkalpošanās tīmekļvietnes:
       ✦ latvija.gov.lv – publiskajiem pakalpojumiem
       ✦ virsis.gov.lv – starpiestāžu pakalpojumiem</t>
  </si>
  <si>
    <t>✦ iestādes pakalpojumu pārvaldībai izmanto nepieciešamos specializētos pamatdarbības digitālo tehnoloģiju risinājumus, tostarp:
       ✦ pašapkalpošanās e-lietotnes un e-formas pakalpojumu pieprasīšanai un saņemšanai
       ✦ informācijas sistēmas datu uzkrāšanai un apstrādei
       ✦ informācijas apmaiņas risinājumus
       ✦ specializētas, digitālās tehnoloģijas saturošas iekārtas
       ✦ pakalpojumu automatizācijas, vadības un kontroles risinājumus</t>
  </si>
  <si>
    <t>✦ iestādes pakalpojumu pārvaldībai izmanto dažādus pakalpojumu pārvaldībai nepieciešamos papildu digitālo tehnoloģiju risinājumus, tostarp:
       ✦ tehnoloģisku nodrošinājumu klātienes pieteikumu reģistrācijai
       ✦ tehnoloģisko nodrošinājumu pakalpojumu galveno darbības rādītāju mērīšanai un analīzei
       ✦ pakalpojumu monitorēšanai un diagnostikai
       ✦ zināšanu uzkrāšanai datubāzē
       ✦ tehnoloģisku nodrošinājumu klientu un partneru attiecību pārvaldībai
       ✦ tehnoloģisku nodrošinājumu sūdzību pārvaldībai
       ✦ tehnoloģisku nodrošinājumu aptauju veikšanai</t>
  </si>
  <si>
    <t>✦ visu iestādes pakalpojumu pārvaldībai izmanto tehnoloģisko nodrošinājumu pakalpojumu finanšu plānošanai, uzskaitei un analīzei</t>
  </si>
  <si>
    <t>✦ iestādes pakalpojumu pārvaldībai izmanto pakalpojumiem un pakalpojumu pārvaldībai nepieciešamās koplietošanas komponentes, tostarp:
       ✦ maksājumu moduli
       ✦ vienoto pieteikšanās moduli
       ✦ pilnvarošanas risinājumu
       ✦ parakstīšanas rīkus, e-parakstu un laika zīmogu
       ✦ datu apmaiņas risinājumus
       ✦ centralizēto e-pakalpojumu lietotņu ietvaru</t>
  </si>
  <si>
    <t>✦ iestādes pakalpojumu pārvaldībai izmanto pakalpojumu pārvaldībai atbilstošu tehnoloģisko nodrošinājumu atbalsta funkciju īstenošanai, tostarp:
       ✦ grāmatvedības sistēmu
       ✦ personāla vadības sistēmu
       ✦ lietvedības sistēmu
       ✦ dokumentu vadības sistēmu</t>
  </si>
  <si>
    <t>✦ iestādes pakalpojumu pārvaldībai izmanto pakalpojumu pārvaldībai atbilstošu IKT infrastruktūru, tostarp:
       ✦ serverus
       ✦ datu glabātavas
       ✦ tīkla un sakaru iekārtas
       ✦ datorizētas darba vietas</t>
  </si>
  <si>
    <t>✦ iestādes pakalpojumu pārvaldībai ir pieejamas nepieciešamās telpas</t>
  </si>
  <si>
    <t>✦ iestādes pakalpojumu pārvaldībai ir pieejams nepieciešamais darba vietu un biroja aprīkojums</t>
  </si>
  <si>
    <t>✦ iestādes pakalpojumu pārvaldībai ir pieejami nepieciešamie transporta līdzekļi</t>
  </si>
  <si>
    <t>✦ iestādes pakalpojumu pārvaldībai ir pieejamas nepieciešamās specializētās pamatdarbības iekārtas un aprīkojums</t>
  </si>
  <si>
    <t>✦ iestādes pakalpojumu pārvaldībai ir pieejamas nepieciešamās izejvielas un materiāli</t>
  </si>
  <si>
    <t>✦ iestādes pakalpojumu pārvaldībai ir pieejami nepieciešamie energoresursi</t>
  </si>
  <si>
    <t>✦ pakalpojumu kopuma vadītājs nosaka pakalpojumu pārvaldībai (tostarp pakalpojumu sniegšanai un saņemšanai) nepieciešamās konkrētās informācijas veidu, saturu, apjomu un iegūšanas veidu</t>
  </si>
  <si>
    <t>✦ ir apzināta pakalpojumu pārvaldībai nepieciešamā informācija (katrā no pakalpojumu pārvaldības mērogiem, līmeņiem un pakalpojumu pārvaldības posmiem ir nepieciešama atšķirīga veida informācija)</t>
  </si>
  <si>
    <t>✦ ir pieejama un tiek izmantota pakalpojumu pārvaldībai nepieciešamā informācija, tostarp informācija:
       ✦ vispārējai pakalpojumu pārvaldībai
       ✦ pakalpojumu pārvaldības uzdevumu veikšanai
       ✦ pakalpojumu izveides, sniegšanas un pilnveides nosacījumu īstenošanai
       ✦ pakalpojumu un pakalpojumu pārvaldībai nepieciešamo spēju un resursu nodrošināšanai</t>
  </si>
  <si>
    <t>Nemainīt !</t>
  </si>
  <si>
    <t>Vērtēšana</t>
  </si>
  <si>
    <t>Pakalpojumu vide kopumā</t>
  </si>
  <si>
    <t>✦ Pakalpojumu pārvaldības uzdevumi
 un lomu pienākumi</t>
  </si>
  <si>
    <t>✦ Pakalpojumu izveides, sniegšanas 
un pilnveides nosacījumi</t>
  </si>
  <si>
    <t>✦ Pakalpojumiem un pakalpojumu pārvaldībai nepieciešamās spējas un resursi</t>
  </si>
  <si>
    <t>kopā ir jāvērtē</t>
  </si>
  <si>
    <t>Vērtēšanas 
rezultāti</t>
  </si>
  <si>
    <t>Plānošana un pilnveide</t>
  </si>
  <si>
    <t>kopā ir jāplāno un jāpilnveido</t>
  </si>
  <si>
    <t>Pilnveides statusi</t>
  </si>
  <si>
    <t>pilnveide nav iesākta</t>
  </si>
  <si>
    <t>pilnveide ir iesākta</t>
  </si>
  <si>
    <t>Viedās administrācijas aģentūra</t>
  </si>
  <si>
    <t>s</t>
  </si>
  <si>
    <t>"Iestādes pakalpojumu kopuma saimnieks"</t>
  </si>
  <si>
    <t>Pēteris Liepiņš</t>
  </si>
  <si>
    <t>nav</t>
  </si>
  <si>
    <t>Jāorganizē pārstāvniecība atbilstošajās darba grupās</t>
  </si>
  <si>
    <t>Nepieciešama plānošana 
un pilnveide</t>
  </si>
  <si>
    <t xml:space="preserve">
Uzsākšana vienreizējām darbībām</t>
  </si>
  <si>
    <t xml:space="preserve">
Pabeigšana vienreizējām darbībām 
vai 
uzsākšana nebeidzamām darbībām</t>
  </si>
  <si>
    <t>Jāprecizē no VARAM, kāda informācija nepieciešama, un jānodrošina tās pieejamība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</si>
</sst>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1" x14ac:knownFonts="1">
    <font>
      <sz val="11"/>
      <color theme="1"/>
      <name val="Calibri"/>
      <family val="2"/>
      <scheme val="minor"/>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0"/>
      <color rgb="FFC00000"/>
      <name val="Arial Narrow"/>
      <family val="2"/>
      <charset val="186"/>
    </font>
    <font>
      <sz val="10"/>
      <color theme="1"/>
      <name val="Arial Narrow"/>
      <family val="2"/>
      <charset val="186"/>
    </font>
    <font>
      <sz val="14"/>
      <color theme="1"/>
      <name val="Arial Narrow"/>
      <family val="2"/>
      <charset val="186"/>
    </font>
    <font>
      <sz val="10"/>
      <color theme="0" tint="-0.34998626667073579"/>
      <name val="Arial Narrow"/>
      <family val="2"/>
      <charset val="186"/>
    </font>
    <font>
      <sz val="12"/>
      <color rgb="FFC00000"/>
      <name val="Arial Narrow"/>
      <family val="2"/>
      <charset val="186"/>
    </font>
    <font>
      <sz val="8"/>
      <name val="Calibri"/>
      <family val="2"/>
      <scheme val="minor"/>
    </font>
    <font>
      <sz val="8"/>
      <color theme="0" tint="-0.499984740745262"/>
      <name val="Arial Narrow"/>
      <family val="2"/>
      <charset val="186"/>
    </font>
    <font>
      <sz val="8"/>
      <color theme="0" tint="-0.34998626667073579"/>
      <name val="Arial Narrow"/>
      <family val="2"/>
      <charset val="186"/>
    </font>
    <font>
      <sz val="12"/>
      <color indexed="81"/>
      <name val="Arial Narrow"/>
      <family val="2"/>
      <charset val="186"/>
    </font>
    <font>
      <b/>
      <sz val="12"/>
      <color indexed="81"/>
      <name val="Arial Narrow"/>
      <family val="2"/>
      <charset val="186"/>
    </font>
    <font>
      <sz val="11"/>
      <color theme="1"/>
      <name val="Arial Narrow"/>
      <family val="2"/>
      <charset val="186"/>
    </font>
    <font>
      <b/>
      <sz val="12"/>
      <color rgb="FFC00000"/>
      <name val="Arial Narrow"/>
      <family val="2"/>
      <charset val="186"/>
    </font>
    <font>
      <b/>
      <sz val="14"/>
      <color rgb="FFC00000"/>
      <name val="Arial Narrow"/>
      <family val="2"/>
      <charset val="186"/>
    </font>
    <font>
      <u/>
      <sz val="11"/>
      <color theme="10"/>
      <name val="Calibri"/>
      <family val="2"/>
      <scheme val="minor"/>
    </font>
    <font>
      <sz val="9"/>
      <color rgb="FFC00000"/>
      <name val="Arial Narrow"/>
      <family val="2"/>
      <charset val="186"/>
    </font>
    <font>
      <u/>
      <sz val="12"/>
      <color rgb="FFC00000"/>
      <name val="Arial Narrow"/>
      <family val="2"/>
      <charset val="186"/>
    </font>
    <font>
      <u/>
      <sz val="14"/>
      <color rgb="FFC00000"/>
      <name val="Arial Narrow"/>
      <family val="2"/>
      <charset val="186"/>
    </font>
    <font>
      <sz val="10"/>
      <name val="Arial Narrow"/>
      <family val="2"/>
      <charset val="186"/>
    </font>
    <font>
      <sz val="16"/>
      <color rgb="FFC00000"/>
      <name val="Arial Narrow"/>
      <family val="2"/>
      <charset val="186"/>
    </font>
    <font>
      <u/>
      <sz val="10"/>
      <color rgb="FFC00000"/>
      <name val="Arial Narrow"/>
      <family val="2"/>
      <charset val="186"/>
    </font>
    <font>
      <b/>
      <sz val="10"/>
      <color theme="1"/>
      <name val="Arial Narrow"/>
      <family val="2"/>
      <charset val="186"/>
    </font>
    <font>
      <u/>
      <sz val="14"/>
      <color theme="1"/>
      <name val="Arial Narrow"/>
      <family val="2"/>
      <charset val="186"/>
    </font>
    <font>
      <b/>
      <sz val="14"/>
      <color theme="1"/>
      <name val="Arial Narrow"/>
      <family val="2"/>
      <charset val="186"/>
    </font>
    <font>
      <sz val="8"/>
      <color theme="1"/>
      <name val="Arial Narrow"/>
      <family val="2"/>
      <charset val="186"/>
    </font>
    <font>
      <sz val="8"/>
      <color rgb="FFC00000"/>
      <name val="Arial Narrow"/>
      <family val="2"/>
      <charset val="186"/>
    </font>
    <font>
      <sz val="9"/>
      <color theme="1"/>
      <name val="Arial Narrow"/>
      <family val="2"/>
      <charset val="186"/>
    </font>
    <font>
      <sz val="14"/>
      <color rgb="FFC00000"/>
      <name val="Arial Narrow"/>
      <family val="2"/>
      <charset val="186"/>
    </font>
    <font>
      <sz val="12"/>
      <color indexed="8"/>
      <name val="Arial Narrow"/>
      <family val="2"/>
      <charset val="186"/>
    </font>
    <font>
      <sz val="10"/>
      <color indexed="8"/>
      <name val="Arial Narrow"/>
      <family val="2"/>
      <charset val="186"/>
    </font>
    <font>
      <sz val="11"/>
      <color theme="0" tint="-0.34998626667073579"/>
      <name val="Calibri"/>
      <family val="2"/>
      <scheme val="minor"/>
    </font>
    <font>
      <sz val="12"/>
      <color theme="0" tint="-0.34998626667073579"/>
      <name val="Arial Narrow"/>
      <family val="2"/>
      <charset val="186"/>
    </font>
    <font>
      <sz val="14"/>
      <color theme="0" tint="-0.34998626667073579"/>
      <name val="Arial Narrow"/>
      <family val="2"/>
      <charset val="186"/>
    </font>
    <font>
      <sz val="9"/>
      <color theme="0" tint="-0.34998626667073579"/>
      <name val="Arial Narrow"/>
      <family val="2"/>
      <charset val="186"/>
    </font>
    <font>
      <sz val="8"/>
      <color indexed="8"/>
      <name val="Arial Narrow"/>
      <family val="2"/>
      <charset val="186"/>
    </font>
    <font>
      <sz val="18"/>
      <color rgb="FFC00000"/>
      <name val="Arial Black"/>
      <family val="2"/>
      <charset val="186"/>
    </font>
  </fonts>
  <fills count="16">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E7"/>
        <bgColor indexed="64"/>
      </patternFill>
    </fill>
    <fill>
      <patternFill patternType="solid">
        <fgColor theme="9" tint="0.79998168889431442"/>
        <bgColor indexed="64"/>
      </patternFill>
    </fill>
    <fill>
      <patternFill patternType="solid">
        <fgColor rgb="FFF8F8F8"/>
        <bgColor indexed="64"/>
      </patternFill>
    </fill>
    <fill>
      <patternFill patternType="solid">
        <fgColor theme="0"/>
        <bgColor indexed="64"/>
      </patternFill>
    </fill>
    <fill>
      <patternFill patternType="solid">
        <fgColor rgb="FFCCFF99"/>
        <bgColor indexed="64"/>
      </patternFill>
    </fill>
    <fill>
      <patternFill patternType="solid">
        <fgColor rgb="FFFFFF99"/>
        <bgColor indexed="64"/>
      </patternFill>
    </fill>
    <fill>
      <patternFill patternType="solid">
        <fgColor rgb="FFFFCCCC"/>
        <bgColor indexed="64"/>
      </patternFill>
    </fill>
    <fill>
      <patternFill patternType="solid">
        <fgColor theme="0" tint="-0.14999847407452621"/>
        <bgColor indexed="64"/>
      </patternFill>
    </fill>
    <fill>
      <patternFill patternType="solid">
        <fgColor rgb="FFE8E8E8"/>
        <bgColor indexed="64"/>
      </patternFill>
    </fill>
    <fill>
      <patternFill patternType="solid">
        <fgColor rgb="FFECECEC"/>
        <bgColor indexed="64"/>
      </patternFill>
    </fill>
  </fills>
  <borders count="32">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bottom/>
      <diagonal/>
    </border>
    <border>
      <left/>
      <right/>
      <top style="thin">
        <color theme="0" tint="-0.14999847407452621"/>
      </top>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right/>
      <top style="thin">
        <color rgb="FFC00000"/>
      </top>
      <bottom style="thin">
        <color rgb="FFC00000"/>
      </bottom>
      <diagonal/>
    </border>
    <border>
      <left/>
      <right/>
      <top/>
      <bottom style="medium">
        <color rgb="FFC00000"/>
      </bottom>
      <diagonal/>
    </border>
    <border>
      <left/>
      <right style="thin">
        <color rgb="FFC00000"/>
      </right>
      <top/>
      <bottom/>
      <diagonal/>
    </border>
    <border>
      <left/>
      <right/>
      <top style="thin">
        <color rgb="FFC00000"/>
      </top>
      <bottom style="thin">
        <color theme="0" tint="-0.14999847407452621"/>
      </bottom>
      <diagonal/>
    </border>
    <border>
      <left style="thin">
        <color theme="0" tint="-0.14999847407452621"/>
      </left>
      <right style="thin">
        <color theme="0" tint="-0.14999847407452621"/>
      </right>
      <top style="thin">
        <color rgb="FFC00000"/>
      </top>
      <bottom style="thin">
        <color theme="0" tint="-0.14999847407452621"/>
      </bottom>
      <diagonal/>
    </border>
    <border>
      <left/>
      <right/>
      <top style="thin">
        <color rgb="FFC00000"/>
      </top>
      <bottom/>
      <diagonal/>
    </border>
    <border>
      <left/>
      <right/>
      <top style="thin">
        <color theme="0" tint="-0.14999847407452621"/>
      </top>
      <bottom style="thin">
        <color rgb="FFC00000"/>
      </bottom>
      <diagonal/>
    </border>
    <border>
      <left style="thin">
        <color theme="0" tint="-0.14999847407452621"/>
      </left>
      <right style="thin">
        <color theme="0" tint="-0.14999847407452621"/>
      </right>
      <top/>
      <bottom style="thin">
        <color rgb="FFC00000"/>
      </bottom>
      <diagonal/>
    </border>
    <border>
      <left style="thin">
        <color theme="0" tint="-0.14999847407452621"/>
      </left>
      <right style="thin">
        <color theme="0" tint="-0.14999847407452621"/>
      </right>
      <top style="thin">
        <color theme="0" tint="-0.14999847407452621"/>
      </top>
      <bottom style="thin">
        <color rgb="FFC00000"/>
      </bottom>
      <diagonal/>
    </border>
    <border>
      <left/>
      <right/>
      <top/>
      <bottom style="thin">
        <color rgb="FFC00000"/>
      </bottom>
      <diagonal/>
    </border>
    <border>
      <left style="thin">
        <color theme="0" tint="-0.14999847407452621"/>
      </left>
      <right style="thin">
        <color theme="0" tint="-0.14999847407452621"/>
      </right>
      <top/>
      <bottom style="medium">
        <color rgb="FFC00000"/>
      </bottom>
      <diagonal/>
    </border>
    <border>
      <left style="thin">
        <color theme="0" tint="-0.14999847407452621"/>
      </left>
      <right/>
      <top/>
      <bottom style="medium">
        <color rgb="FFC00000"/>
      </bottom>
      <diagonal/>
    </border>
    <border>
      <left style="thin">
        <color theme="0" tint="-0.14999847407452621"/>
      </left>
      <right/>
      <top style="thin">
        <color rgb="FFC00000"/>
      </top>
      <bottom style="thin">
        <color theme="0" tint="-0.14999847407452621"/>
      </bottom>
      <diagonal/>
    </border>
    <border>
      <left style="thin">
        <color theme="0" tint="-0.14999847407452621"/>
      </left>
      <right/>
      <top style="thin">
        <color theme="0" tint="-0.14999847407452621"/>
      </top>
      <bottom style="thin">
        <color rgb="FFC00000"/>
      </bottom>
      <diagonal/>
    </border>
    <border>
      <left/>
      <right style="thin">
        <color rgb="FFC00000"/>
      </right>
      <top style="thin">
        <color rgb="FFC00000"/>
      </top>
      <bottom style="thin">
        <color theme="0" tint="-0.14999847407452621"/>
      </bottom>
      <diagonal/>
    </border>
    <border>
      <left/>
      <right style="thin">
        <color rgb="FFC00000"/>
      </right>
      <top style="thin">
        <color theme="0" tint="-0.14999847407452621"/>
      </top>
      <bottom style="thin">
        <color rgb="FFC00000"/>
      </bottom>
      <diagonal/>
    </border>
  </borders>
  <cellStyleXfs count="2">
    <xf numFmtId="0" fontId="0" fillId="0" borderId="0"/>
    <xf numFmtId="0" fontId="29" fillId="0" borderId="0" applyNumberFormat="0" applyFill="0" applyBorder="0" applyAlignment="0" applyProtection="0"/>
  </cellStyleXfs>
  <cellXfs count="260">
    <xf numFmtId="0" fontId="0" fillId="0" borderId="0" xfId="0"/>
    <xf numFmtId="0" fontId="15" fillId="0" borderId="0" xfId="0" applyFont="1" applyAlignment="1">
      <alignment horizontal="center" vertical="center"/>
    </xf>
    <xf numFmtId="0" fontId="15" fillId="0" borderId="0" xfId="0" applyFont="1" applyAlignment="1">
      <alignment horizontal="left" vertical="center"/>
    </xf>
    <xf numFmtId="0" fontId="15" fillId="0" borderId="0" xfId="0" applyFont="1" applyAlignment="1">
      <alignment horizontal="left" vertical="center" wrapText="1"/>
    </xf>
    <xf numFmtId="0" fontId="19" fillId="0" borderId="0" xfId="0" applyFont="1" applyAlignment="1">
      <alignment horizontal="left" vertical="center"/>
    </xf>
    <xf numFmtId="0" fontId="15" fillId="0" borderId="0" xfId="0" applyFont="1" applyAlignment="1">
      <alignment horizontal="center" vertical="center" wrapText="1"/>
    </xf>
    <xf numFmtId="0" fontId="17" fillId="0" borderId="1" xfId="0" applyFont="1" applyBorder="1" applyAlignment="1">
      <alignment horizontal="center" vertical="center" wrapText="1"/>
    </xf>
    <xf numFmtId="0" fontId="17" fillId="0" borderId="0" xfId="0" applyFont="1" applyAlignment="1">
      <alignment horizontal="left" vertical="center"/>
    </xf>
    <xf numFmtId="0" fontId="18" fillId="0" borderId="0" xfId="0" applyFont="1" applyAlignment="1">
      <alignment horizontal="left" vertical="center"/>
    </xf>
    <xf numFmtId="0" fontId="20" fillId="0" borderId="0" xfId="0" applyFont="1" applyAlignment="1">
      <alignment horizontal="center" vertical="center"/>
    </xf>
    <xf numFmtId="3" fontId="16" fillId="2" borderId="12" xfId="0" applyNumberFormat="1" applyFont="1" applyFill="1" applyBorder="1" applyAlignment="1">
      <alignment horizontal="center" vertical="center"/>
    </xf>
    <xf numFmtId="0" fontId="15" fillId="2" borderId="7" xfId="0" applyFont="1" applyFill="1" applyBorder="1" applyAlignment="1">
      <alignment vertical="center" wrapText="1"/>
    </xf>
    <xf numFmtId="0" fontId="23" fillId="2" borderId="12" xfId="0" applyFont="1" applyFill="1" applyBorder="1" applyAlignment="1">
      <alignment horizontal="center" vertical="center"/>
    </xf>
    <xf numFmtId="3" fontId="23" fillId="2" borderId="12" xfId="0" applyNumberFormat="1" applyFont="1" applyFill="1" applyBorder="1" applyAlignment="1">
      <alignment horizontal="center" vertical="center"/>
    </xf>
    <xf numFmtId="49" fontId="19" fillId="0" borderId="0" xfId="0" applyNumberFormat="1" applyFont="1" applyAlignment="1">
      <alignment horizontal="center" vertical="center"/>
    </xf>
    <xf numFmtId="14" fontId="17" fillId="0" borderId="1" xfId="0" applyNumberFormat="1" applyFont="1" applyBorder="1" applyAlignment="1">
      <alignment horizontal="center" vertical="center" wrapText="1"/>
    </xf>
    <xf numFmtId="0" fontId="17" fillId="4" borderId="9" xfId="0" applyFont="1" applyFill="1" applyBorder="1" applyAlignment="1">
      <alignment vertical="center"/>
    </xf>
    <xf numFmtId="0" fontId="13" fillId="4" borderId="5" xfId="0" applyFont="1" applyFill="1" applyBorder="1" applyAlignment="1">
      <alignment vertical="center"/>
    </xf>
    <xf numFmtId="14" fontId="28" fillId="0" borderId="1" xfId="0" applyNumberFormat="1" applyFont="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12" xfId="0" applyFont="1" applyFill="1" applyBorder="1" applyAlignment="1">
      <alignment vertical="center" wrapText="1"/>
    </xf>
    <xf numFmtId="0" fontId="22" fillId="2" borderId="0" xfId="0" applyFont="1" applyFill="1" applyAlignment="1">
      <alignment vertical="center" wrapText="1"/>
    </xf>
    <xf numFmtId="0" fontId="23" fillId="2" borderId="8" xfId="0" applyFont="1" applyFill="1" applyBorder="1" applyAlignment="1">
      <alignment horizontal="center" vertical="center"/>
    </xf>
    <xf numFmtId="0" fontId="10" fillId="0" borderId="0" xfId="0" applyFont="1" applyAlignment="1">
      <alignment horizontal="center" vertical="center"/>
    </xf>
    <xf numFmtId="0" fontId="10" fillId="0" borderId="0" xfId="0" applyFont="1" applyAlignment="1">
      <alignment vertical="center"/>
    </xf>
    <xf numFmtId="0" fontId="11" fillId="2" borderId="1" xfId="0" applyFont="1" applyFill="1" applyBorder="1" applyAlignment="1">
      <alignment horizontal="center" vertical="center" wrapText="1"/>
    </xf>
    <xf numFmtId="3" fontId="17" fillId="0" borderId="1" xfId="0" applyNumberFormat="1" applyFont="1" applyBorder="1" applyAlignment="1">
      <alignment horizontal="right" vertical="center" wrapText="1"/>
    </xf>
    <xf numFmtId="0" fontId="31" fillId="3" borderId="13" xfId="1" applyFont="1" applyFill="1" applyBorder="1" applyAlignment="1">
      <alignment horizontal="center" vertical="center"/>
    </xf>
    <xf numFmtId="0" fontId="23" fillId="3" borderId="7" xfId="0" applyFont="1" applyFill="1" applyBorder="1" applyAlignment="1">
      <alignment horizontal="center" vertical="center"/>
    </xf>
    <xf numFmtId="0" fontId="23" fillId="4" borderId="7" xfId="0" applyFont="1" applyFill="1" applyBorder="1" applyAlignment="1">
      <alignment horizontal="center" vertical="center"/>
    </xf>
    <xf numFmtId="0" fontId="9" fillId="0" borderId="0" xfId="0" applyFont="1" applyAlignment="1">
      <alignment horizontal="center" vertical="center"/>
    </xf>
    <xf numFmtId="0" fontId="20" fillId="3" borderId="12" xfId="0" applyFont="1" applyFill="1" applyBorder="1" applyAlignment="1">
      <alignment horizontal="center" vertical="center" wrapText="1"/>
    </xf>
    <xf numFmtId="0" fontId="20" fillId="4" borderId="12"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31" fillId="4" borderId="10" xfId="1" applyFont="1" applyFill="1" applyBorder="1" applyAlignment="1">
      <alignment horizontal="center" vertical="center"/>
    </xf>
    <xf numFmtId="14" fontId="33" fillId="3" borderId="2" xfId="0" applyNumberFormat="1" applyFont="1" applyFill="1" applyBorder="1" applyAlignment="1">
      <alignment horizontal="center" vertical="center" wrapText="1"/>
    </xf>
    <xf numFmtId="14" fontId="33" fillId="4" borderId="2" xfId="0" applyNumberFormat="1" applyFont="1" applyFill="1" applyBorder="1" applyAlignment="1">
      <alignment horizontal="center" vertical="center" wrapText="1"/>
    </xf>
    <xf numFmtId="1" fontId="16" fillId="5" borderId="12" xfId="0" applyNumberFormat="1" applyFont="1" applyFill="1" applyBorder="1" applyAlignment="1">
      <alignment horizontal="center" vertical="center" wrapText="1"/>
    </xf>
    <xf numFmtId="1" fontId="16" fillId="0" borderId="0" xfId="0" applyNumberFormat="1" applyFont="1" applyAlignment="1">
      <alignment horizontal="center" vertical="center"/>
    </xf>
    <xf numFmtId="0" fontId="17" fillId="2" borderId="12"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27" fillId="0" borderId="1" xfId="0" applyFont="1" applyBorder="1" applyAlignment="1">
      <alignment horizontal="center" vertical="center"/>
    </xf>
    <xf numFmtId="0" fontId="20" fillId="0" borderId="1" xfId="0" applyFont="1" applyBorder="1" applyAlignment="1">
      <alignment horizontal="center" vertical="center"/>
    </xf>
    <xf numFmtId="0" fontId="20" fillId="3" borderId="1" xfId="0" applyFont="1" applyFill="1" applyBorder="1" applyAlignment="1">
      <alignment horizontal="center" vertical="center" wrapText="1"/>
    </xf>
    <xf numFmtId="0" fontId="27" fillId="2" borderId="1" xfId="0" applyFont="1" applyFill="1" applyBorder="1" applyAlignment="1">
      <alignment horizontal="center" vertical="center"/>
    </xf>
    <xf numFmtId="0" fontId="16" fillId="2" borderId="8"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1" xfId="0" applyFont="1" applyFill="1" applyBorder="1" applyAlignment="1">
      <alignment horizontal="center" vertical="center"/>
    </xf>
    <xf numFmtId="14" fontId="28" fillId="2" borderId="1" xfId="0" applyNumberFormat="1" applyFont="1" applyFill="1" applyBorder="1" applyAlignment="1">
      <alignment horizontal="center" vertical="center"/>
    </xf>
    <xf numFmtId="0" fontId="17" fillId="2" borderId="1" xfId="0" applyFont="1" applyFill="1" applyBorder="1" applyAlignment="1">
      <alignment horizontal="center" vertical="center"/>
    </xf>
    <xf numFmtId="14" fontId="17" fillId="2" borderId="1" xfId="0" applyNumberFormat="1" applyFont="1" applyFill="1" applyBorder="1" applyAlignment="1">
      <alignment horizontal="center" vertical="center"/>
    </xf>
    <xf numFmtId="0" fontId="16" fillId="2" borderId="1" xfId="0" applyFont="1" applyFill="1" applyBorder="1" applyAlignment="1">
      <alignment horizontal="center" vertical="center" wrapText="1"/>
    </xf>
    <xf numFmtId="3" fontId="16" fillId="2" borderId="1" xfId="0" applyNumberFormat="1" applyFont="1" applyFill="1" applyBorder="1" applyAlignment="1">
      <alignment horizontal="center" vertical="center"/>
    </xf>
    <xf numFmtId="0" fontId="17" fillId="6" borderId="1" xfId="0" applyFont="1" applyFill="1" applyBorder="1" applyAlignment="1">
      <alignment vertical="center" wrapText="1"/>
    </xf>
    <xf numFmtId="0" fontId="17" fillId="6" borderId="1" xfId="0" applyFont="1" applyFill="1" applyBorder="1" applyAlignment="1">
      <alignment horizontal="left" vertical="center" wrapText="1"/>
    </xf>
    <xf numFmtId="0" fontId="31" fillId="2" borderId="3" xfId="1" applyFont="1" applyFill="1" applyBorder="1" applyAlignment="1">
      <alignment horizontal="center" vertical="center"/>
    </xf>
    <xf numFmtId="0" fontId="17" fillId="0" borderId="1" xfId="0" applyFont="1" applyBorder="1" applyAlignment="1">
      <alignment horizontal="left" vertical="top" wrapText="1"/>
    </xf>
    <xf numFmtId="0" fontId="17" fillId="2" borderId="1" xfId="0" applyFont="1" applyFill="1" applyBorder="1" applyAlignment="1">
      <alignment horizontal="left" vertical="top"/>
    </xf>
    <xf numFmtId="0" fontId="17" fillId="0" borderId="0" xfId="0" applyFont="1" applyAlignment="1">
      <alignment horizontal="left" vertical="top" wrapText="1"/>
    </xf>
    <xf numFmtId="0" fontId="17" fillId="2" borderId="7" xfId="0" applyFont="1" applyFill="1" applyBorder="1" applyAlignment="1">
      <alignment horizontal="center" vertical="center" wrapText="1"/>
    </xf>
    <xf numFmtId="0" fontId="23" fillId="2" borderId="0" xfId="0" applyFont="1" applyFill="1" applyAlignment="1">
      <alignment horizontal="center" vertical="center"/>
    </xf>
    <xf numFmtId="0" fontId="16" fillId="2" borderId="10" xfId="0" applyFont="1" applyFill="1" applyBorder="1" applyAlignment="1">
      <alignment horizontal="center" vertical="center" wrapText="1"/>
    </xf>
    <xf numFmtId="0" fontId="18" fillId="7" borderId="1" xfId="0" applyFont="1" applyFill="1" applyBorder="1" applyAlignment="1">
      <alignment horizontal="center" vertical="center"/>
    </xf>
    <xf numFmtId="0" fontId="38" fillId="7" borderId="1" xfId="0" applyFont="1" applyFill="1" applyBorder="1" applyAlignment="1">
      <alignment horizontal="center" vertical="center"/>
    </xf>
    <xf numFmtId="14" fontId="7" fillId="7" borderId="1" xfId="0" applyNumberFormat="1" applyFont="1" applyFill="1" applyBorder="1" applyAlignment="1">
      <alignment horizontal="center" vertical="center" wrapText="1"/>
    </xf>
    <xf numFmtId="49" fontId="18" fillId="7" borderId="1" xfId="0" applyNumberFormat="1" applyFont="1" applyFill="1" applyBorder="1" applyAlignment="1">
      <alignment horizontal="center" vertical="center"/>
    </xf>
    <xf numFmtId="0" fontId="18" fillId="7" borderId="1" xfId="0" applyFont="1" applyFill="1" applyBorder="1" applyAlignment="1">
      <alignment horizontal="center" vertical="center" wrapText="1"/>
    </xf>
    <xf numFmtId="3" fontId="18" fillId="7" borderId="1" xfId="0" applyNumberFormat="1" applyFont="1" applyFill="1" applyBorder="1" applyAlignment="1">
      <alignment horizontal="center" vertical="center"/>
    </xf>
    <xf numFmtId="0" fontId="17" fillId="7" borderId="1" xfId="0" applyFont="1" applyFill="1" applyBorder="1" applyAlignment="1">
      <alignment horizontal="left" vertical="top" wrapText="1"/>
    </xf>
    <xf numFmtId="0" fontId="30" fillId="2" borderId="12" xfId="0" applyFont="1" applyFill="1" applyBorder="1" applyAlignment="1">
      <alignment horizontal="center" vertical="center" wrapText="1"/>
    </xf>
    <xf numFmtId="1" fontId="20" fillId="2" borderId="3" xfId="0" applyNumberFormat="1" applyFont="1" applyFill="1" applyBorder="1" applyAlignment="1">
      <alignment horizontal="center" vertical="center"/>
    </xf>
    <xf numFmtId="1" fontId="22" fillId="8" borderId="0" xfId="0" applyNumberFormat="1" applyFont="1" applyFill="1" applyAlignment="1">
      <alignment horizontal="center" vertical="center"/>
    </xf>
    <xf numFmtId="1" fontId="22" fillId="8" borderId="2" xfId="0" applyNumberFormat="1" applyFont="1" applyFill="1" applyBorder="1" applyAlignment="1">
      <alignment vertical="center" wrapText="1"/>
    </xf>
    <xf numFmtId="0" fontId="39" fillId="8" borderId="0" xfId="0" applyFont="1" applyFill="1" applyAlignment="1">
      <alignment horizontal="center" vertical="center"/>
    </xf>
    <xf numFmtId="1" fontId="22" fillId="8" borderId="12" xfId="0" applyNumberFormat="1" applyFont="1" applyFill="1" applyBorder="1" applyAlignment="1">
      <alignment textRotation="90"/>
    </xf>
    <xf numFmtId="1" fontId="22" fillId="8" borderId="13" xfId="0" applyNumberFormat="1" applyFont="1" applyFill="1" applyBorder="1" applyAlignment="1">
      <alignment vertical="center" textRotation="90"/>
    </xf>
    <xf numFmtId="1" fontId="22" fillId="8" borderId="1" xfId="0" applyNumberFormat="1" applyFont="1" applyFill="1" applyBorder="1" applyAlignment="1">
      <alignment horizontal="center" vertical="center"/>
    </xf>
    <xf numFmtId="1" fontId="22" fillId="0" borderId="0" xfId="0" applyNumberFormat="1" applyFont="1" applyAlignment="1">
      <alignment horizontal="center" vertical="center"/>
    </xf>
    <xf numFmtId="0" fontId="20" fillId="9" borderId="9" xfId="0" applyFont="1" applyFill="1" applyBorder="1" applyAlignment="1">
      <alignment horizontal="left" vertical="center" indent="1"/>
    </xf>
    <xf numFmtId="0" fontId="20" fillId="9" borderId="0" xfId="0" applyFont="1" applyFill="1" applyAlignment="1">
      <alignment horizontal="left" vertical="center" indent="1"/>
    </xf>
    <xf numFmtId="0" fontId="2" fillId="10" borderId="1" xfId="0" applyFont="1" applyFill="1" applyBorder="1" applyAlignment="1">
      <alignment vertical="center"/>
    </xf>
    <xf numFmtId="0" fontId="2" fillId="11" borderId="1" xfId="0" applyFont="1" applyFill="1" applyBorder="1" applyAlignment="1">
      <alignment vertical="center"/>
    </xf>
    <xf numFmtId="0" fontId="2" fillId="12" borderId="1" xfId="0" applyFont="1" applyFill="1" applyBorder="1" applyAlignment="1">
      <alignment vertical="center"/>
    </xf>
    <xf numFmtId="0" fontId="2" fillId="13" borderId="1" xfId="0" applyFont="1" applyFill="1" applyBorder="1" applyAlignment="1">
      <alignment vertical="center"/>
    </xf>
    <xf numFmtId="0" fontId="2" fillId="0" borderId="1" xfId="0" applyFont="1" applyBorder="1" applyAlignment="1">
      <alignment vertical="center"/>
    </xf>
    <xf numFmtId="1" fontId="16" fillId="5" borderId="8" xfId="0" applyNumberFormat="1" applyFont="1" applyFill="1" applyBorder="1" applyAlignment="1">
      <alignment horizontal="center" vertical="center" wrapText="1"/>
    </xf>
    <xf numFmtId="0" fontId="40" fillId="5" borderId="8" xfId="0" applyFont="1" applyFill="1" applyBorder="1" applyAlignment="1">
      <alignment horizontal="center" vertical="center"/>
    </xf>
    <xf numFmtId="1" fontId="18" fillId="5" borderId="1" xfId="0" applyNumberFormat="1" applyFont="1" applyFill="1" applyBorder="1" applyAlignment="1">
      <alignment horizontal="left" vertical="center"/>
    </xf>
    <xf numFmtId="1" fontId="16" fillId="5" borderId="1" xfId="0" applyNumberFormat="1" applyFont="1" applyFill="1" applyBorder="1" applyAlignment="1">
      <alignment horizontal="center" vertical="center"/>
    </xf>
    <xf numFmtId="0" fontId="20" fillId="2" borderId="8" xfId="0" applyFont="1" applyFill="1" applyBorder="1" applyAlignment="1">
      <alignment vertical="center"/>
    </xf>
    <xf numFmtId="0" fontId="20" fillId="2" borderId="6" xfId="0" applyFont="1" applyFill="1" applyBorder="1" applyAlignment="1">
      <alignment vertical="center"/>
    </xf>
    <xf numFmtId="49" fontId="41" fillId="2" borderId="7" xfId="0" applyNumberFormat="1" applyFont="1" applyFill="1" applyBorder="1" applyAlignment="1">
      <alignment textRotation="90" wrapText="1"/>
    </xf>
    <xf numFmtId="49" fontId="41" fillId="2" borderId="12" xfId="0" applyNumberFormat="1" applyFont="1" applyFill="1" applyBorder="1" applyAlignment="1">
      <alignment textRotation="90" wrapText="1"/>
    </xf>
    <xf numFmtId="0" fontId="39" fillId="2" borderId="12" xfId="0" applyFont="1" applyFill="1" applyBorder="1" applyAlignment="1">
      <alignment horizontal="center" vertical="center"/>
    </xf>
    <xf numFmtId="49" fontId="1" fillId="2" borderId="1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49" fontId="1" fillId="0" borderId="0" xfId="0" applyNumberFormat="1" applyFont="1" applyAlignment="1">
      <alignment horizontal="center" vertical="center" wrapText="1"/>
    </xf>
    <xf numFmtId="0" fontId="18" fillId="0" borderId="0" xfId="0" applyFont="1" applyAlignment="1">
      <alignment horizontal="left" vertical="center" wrapText="1"/>
    </xf>
    <xf numFmtId="0" fontId="18" fillId="0" borderId="0" xfId="0" applyFont="1" applyAlignment="1">
      <alignment vertical="center"/>
    </xf>
    <xf numFmtId="0" fontId="1" fillId="0" borderId="0" xfId="0" applyFont="1" applyAlignment="1">
      <alignment horizontal="left" vertical="center"/>
    </xf>
    <xf numFmtId="0" fontId="1" fillId="6" borderId="10" xfId="0" applyFont="1" applyFill="1" applyBorder="1" applyAlignment="1">
      <alignment horizontal="left" vertical="center"/>
    </xf>
    <xf numFmtId="0" fontId="1" fillId="6" borderId="0" xfId="0" applyFont="1" applyFill="1" applyAlignment="1">
      <alignment horizontal="left" vertical="center"/>
    </xf>
    <xf numFmtId="0" fontId="1" fillId="6" borderId="16" xfId="0" applyFont="1" applyFill="1" applyBorder="1" applyAlignment="1">
      <alignment horizontal="left" vertical="center"/>
    </xf>
    <xf numFmtId="0" fontId="1" fillId="0" borderId="0" xfId="0" applyFont="1" applyAlignment="1">
      <alignment horizontal="left" vertical="center" wrapText="1"/>
    </xf>
    <xf numFmtId="0" fontId="18" fillId="0" borderId="18" xfId="0" applyFont="1" applyBorder="1" applyAlignment="1">
      <alignment horizontal="left" vertical="center" wrapText="1"/>
    </xf>
    <xf numFmtId="0" fontId="1" fillId="2" borderId="0" xfId="0" applyFont="1" applyFill="1" applyAlignment="1">
      <alignment horizontal="left" vertical="center" wrapText="1"/>
    </xf>
    <xf numFmtId="0" fontId="43" fillId="2" borderId="0" xfId="0" applyFont="1" applyFill="1" applyAlignment="1">
      <alignment horizontal="right" vertical="center" wrapText="1"/>
    </xf>
    <xf numFmtId="0" fontId="1" fillId="2" borderId="0" xfId="0" applyFont="1" applyFill="1" applyAlignment="1">
      <alignment vertical="center" wrapText="1"/>
    </xf>
    <xf numFmtId="0" fontId="44" fillId="2" borderId="0" xfId="0" applyFont="1" applyFill="1" applyAlignment="1">
      <alignment vertical="center" wrapText="1"/>
    </xf>
    <xf numFmtId="0" fontId="43" fillId="2" borderId="0" xfId="0" applyFont="1" applyFill="1" applyAlignment="1">
      <alignment horizontal="left" vertical="center" wrapText="1"/>
    </xf>
    <xf numFmtId="0" fontId="43" fillId="0" borderId="0" xfId="0" applyFont="1" applyAlignment="1">
      <alignment horizontal="left" vertical="center" wrapText="1"/>
    </xf>
    <xf numFmtId="0" fontId="45" fillId="0" borderId="0" xfId="0" applyFont="1"/>
    <xf numFmtId="0" fontId="46" fillId="2" borderId="0" xfId="0" applyFont="1" applyFill="1" applyAlignment="1">
      <alignment horizontal="right" vertical="center" wrapText="1"/>
    </xf>
    <xf numFmtId="0" fontId="47" fillId="0" borderId="0" xfId="0" applyFont="1" applyAlignment="1">
      <alignment horizontal="left" vertical="center" wrapText="1"/>
    </xf>
    <xf numFmtId="0" fontId="20" fillId="2" borderId="0" xfId="0" applyFont="1" applyFill="1" applyAlignment="1">
      <alignment horizontal="center" vertical="center" wrapText="1"/>
    </xf>
    <xf numFmtId="0" fontId="19" fillId="2" borderId="0" xfId="0" applyFont="1" applyFill="1" applyAlignment="1">
      <alignment vertical="center" wrapText="1"/>
    </xf>
    <xf numFmtId="0" fontId="46" fillId="2" borderId="0" xfId="0" applyFont="1" applyFill="1" applyAlignment="1">
      <alignment horizontal="left" vertical="center" wrapText="1"/>
    </xf>
    <xf numFmtId="0" fontId="47" fillId="0" borderId="18" xfId="0" applyFont="1" applyBorder="1" applyAlignment="1">
      <alignment horizontal="left" vertical="center" wrapText="1"/>
    </xf>
    <xf numFmtId="0" fontId="46" fillId="0" borderId="0" xfId="0" applyFont="1" applyAlignment="1">
      <alignment horizontal="left" vertical="center" wrapText="1"/>
    </xf>
    <xf numFmtId="0" fontId="43" fillId="2" borderId="9" xfId="0" applyFont="1" applyFill="1" applyBorder="1" applyAlignment="1">
      <alignment horizontal="right" vertical="center" wrapText="1"/>
    </xf>
    <xf numFmtId="0" fontId="43" fillId="10" borderId="9" xfId="0" applyFont="1" applyFill="1" applyBorder="1" applyAlignment="1">
      <alignment horizontal="right" vertical="center" wrapText="1"/>
    </xf>
    <xf numFmtId="0" fontId="43" fillId="2" borderId="9" xfId="0" applyFont="1" applyFill="1" applyBorder="1" applyAlignment="1">
      <alignment horizontal="center" vertical="center" wrapText="1"/>
    </xf>
    <xf numFmtId="164" fontId="48" fillId="2" borderId="7" xfId="0" applyNumberFormat="1" applyFont="1" applyFill="1" applyBorder="1" applyAlignment="1">
      <alignment horizontal="center" vertical="center" wrapText="1"/>
    </xf>
    <xf numFmtId="0" fontId="43" fillId="2" borderId="9" xfId="0" applyFont="1" applyFill="1" applyBorder="1" applyAlignment="1">
      <alignment horizontal="left" vertical="center" wrapText="1"/>
    </xf>
    <xf numFmtId="0" fontId="43" fillId="14" borderId="19" xfId="0" applyFont="1" applyFill="1" applyBorder="1" applyAlignment="1">
      <alignment horizontal="right" vertical="center" wrapText="1"/>
    </xf>
    <xf numFmtId="0" fontId="43" fillId="15" borderId="19" xfId="0" applyFont="1" applyFill="1" applyBorder="1" applyAlignment="1">
      <alignment horizontal="right" vertical="center" wrapText="1"/>
    </xf>
    <xf numFmtId="0" fontId="43" fillId="11" borderId="19" xfId="0" applyFont="1" applyFill="1" applyBorder="1" applyAlignment="1">
      <alignment horizontal="right" vertical="center" wrapText="1"/>
    </xf>
    <xf numFmtId="0" fontId="43" fillId="14" borderId="19" xfId="0" applyFont="1" applyFill="1" applyBorder="1" applyAlignment="1">
      <alignment horizontal="center" vertical="center" wrapText="1"/>
    </xf>
    <xf numFmtId="164" fontId="48" fillId="14" borderId="20" xfId="0" applyNumberFormat="1" applyFont="1" applyFill="1" applyBorder="1" applyAlignment="1">
      <alignment horizontal="center" vertical="center" wrapText="1"/>
    </xf>
    <xf numFmtId="0" fontId="43" fillId="14" borderId="19" xfId="0" applyFont="1" applyFill="1" applyBorder="1" applyAlignment="1">
      <alignment horizontal="left" vertical="center" wrapText="1"/>
    </xf>
    <xf numFmtId="0" fontId="43" fillId="14" borderId="22" xfId="0" applyFont="1" applyFill="1" applyBorder="1" applyAlignment="1">
      <alignment horizontal="right" vertical="center" wrapText="1"/>
    </xf>
    <xf numFmtId="0" fontId="43" fillId="15" borderId="22" xfId="0" applyFont="1" applyFill="1" applyBorder="1" applyAlignment="1">
      <alignment horizontal="right" vertical="center" wrapText="1"/>
    </xf>
    <xf numFmtId="0" fontId="43" fillId="12" borderId="22" xfId="0" applyFont="1" applyFill="1" applyBorder="1" applyAlignment="1">
      <alignment horizontal="right" vertical="center" wrapText="1"/>
    </xf>
    <xf numFmtId="0" fontId="43" fillId="14" borderId="22" xfId="0" applyFont="1" applyFill="1" applyBorder="1" applyAlignment="1">
      <alignment horizontal="center" vertical="center" wrapText="1"/>
    </xf>
    <xf numFmtId="164" fontId="48" fillId="14" borderId="23" xfId="0" applyNumberFormat="1" applyFont="1" applyFill="1" applyBorder="1" applyAlignment="1">
      <alignment horizontal="center" vertical="center" wrapText="1"/>
    </xf>
    <xf numFmtId="0" fontId="43" fillId="14" borderId="22" xfId="0" applyFont="1" applyFill="1" applyBorder="1" applyAlignment="1">
      <alignment horizontal="left" vertical="center" wrapText="1"/>
    </xf>
    <xf numFmtId="164" fontId="48" fillId="14" borderId="24" xfId="0" applyNumberFormat="1" applyFont="1" applyFill="1" applyBorder="1" applyAlignment="1">
      <alignment horizontal="center" vertical="center" wrapText="1"/>
    </xf>
    <xf numFmtId="0" fontId="43" fillId="2" borderId="10" xfId="0" applyFont="1" applyFill="1" applyBorder="1" applyAlignment="1">
      <alignment horizontal="right" vertical="center" wrapText="1"/>
    </xf>
    <xf numFmtId="0" fontId="43" fillId="13" borderId="10" xfId="0" applyFont="1" applyFill="1" applyBorder="1" applyAlignment="1">
      <alignment horizontal="right" vertical="center" wrapText="1"/>
    </xf>
    <xf numFmtId="0" fontId="43" fillId="2" borderId="10" xfId="0" applyFont="1" applyFill="1" applyBorder="1" applyAlignment="1">
      <alignment horizontal="center" vertical="center" wrapText="1"/>
    </xf>
    <xf numFmtId="164" fontId="48" fillId="2" borderId="13" xfId="0" applyNumberFormat="1" applyFont="1" applyFill="1" applyBorder="1" applyAlignment="1">
      <alignment horizontal="center" vertical="center" wrapText="1"/>
    </xf>
    <xf numFmtId="0" fontId="43" fillId="2" borderId="10" xfId="0" applyFont="1" applyFill="1" applyBorder="1" applyAlignment="1">
      <alignment horizontal="left" vertical="center" wrapText="1"/>
    </xf>
    <xf numFmtId="164" fontId="30" fillId="2" borderId="7" xfId="0" applyNumberFormat="1" applyFont="1" applyFill="1" applyBorder="1" applyAlignment="1">
      <alignment horizontal="center" vertical="center" wrapText="1"/>
    </xf>
    <xf numFmtId="0" fontId="39" fillId="14" borderId="26" xfId="0" applyFont="1" applyFill="1" applyBorder="1" applyAlignment="1">
      <alignment horizontal="center" textRotation="90" wrapText="1"/>
    </xf>
    <xf numFmtId="0" fontId="19" fillId="2" borderId="0" xfId="0" applyFont="1" applyFill="1" applyAlignment="1">
      <alignment horizontal="center" vertical="center" wrapText="1"/>
    </xf>
    <xf numFmtId="0" fontId="43" fillId="14" borderId="21" xfId="0" applyFont="1" applyFill="1" applyBorder="1" applyAlignment="1">
      <alignment horizontal="right" vertical="center" wrapText="1"/>
    </xf>
    <xf numFmtId="0" fontId="43" fillId="12" borderId="19" xfId="0" applyFont="1" applyFill="1" applyBorder="1" applyAlignment="1">
      <alignment horizontal="right" vertical="center" wrapText="1"/>
    </xf>
    <xf numFmtId="0" fontId="49" fillId="14" borderId="20" xfId="0" applyFont="1" applyFill="1" applyBorder="1" applyAlignment="1">
      <alignment horizontal="center" vertical="center" wrapText="1"/>
    </xf>
    <xf numFmtId="0" fontId="43" fillId="14" borderId="28" xfId="0" applyFont="1" applyFill="1" applyBorder="1" applyAlignment="1">
      <alignment horizontal="center" vertical="center" wrapText="1"/>
    </xf>
    <xf numFmtId="0" fontId="43" fillId="11" borderId="22" xfId="0" applyFont="1" applyFill="1" applyBorder="1" applyAlignment="1">
      <alignment horizontal="right" vertical="center" wrapText="1"/>
    </xf>
    <xf numFmtId="0" fontId="49" fillId="14" borderId="24" xfId="0" applyFont="1" applyFill="1" applyBorder="1" applyAlignment="1">
      <alignment horizontal="center" vertical="center" wrapText="1"/>
    </xf>
    <xf numFmtId="0" fontId="43" fillId="14" borderId="29" xfId="0" applyFont="1" applyFill="1" applyBorder="1" applyAlignment="1">
      <alignment horizontal="center" vertical="center" wrapText="1"/>
    </xf>
    <xf numFmtId="0" fontId="43" fillId="2" borderId="19" xfId="0" applyFont="1" applyFill="1" applyBorder="1" applyAlignment="1">
      <alignment vertical="center" textRotation="90" wrapText="1"/>
    </xf>
    <xf numFmtId="0" fontId="20" fillId="2" borderId="19" xfId="0" applyFont="1" applyFill="1" applyBorder="1" applyAlignment="1">
      <alignment horizontal="right" vertical="center" wrapText="1"/>
    </xf>
    <xf numFmtId="0" fontId="43" fillId="2" borderId="19" xfId="0" applyFont="1" applyFill="1" applyBorder="1" applyAlignment="1">
      <alignment horizontal="right" vertical="center" wrapText="1"/>
    </xf>
    <xf numFmtId="0" fontId="46" fillId="2" borderId="19" xfId="0" applyFont="1" applyFill="1" applyBorder="1" applyAlignment="1">
      <alignment horizontal="right" vertical="center" wrapText="1"/>
    </xf>
    <xf numFmtId="0" fontId="20" fillId="2" borderId="19" xfId="0" applyFont="1" applyFill="1" applyBorder="1" applyAlignment="1">
      <alignment horizontal="center" vertical="center" wrapText="1"/>
    </xf>
    <xf numFmtId="164" fontId="30" fillId="2" borderId="20" xfId="0" applyNumberFormat="1" applyFont="1" applyFill="1" applyBorder="1" applyAlignment="1">
      <alignment horizontal="center" vertical="center" wrapText="1"/>
    </xf>
    <xf numFmtId="0" fontId="43" fillId="2" borderId="19" xfId="0" applyFont="1" applyFill="1" applyBorder="1" applyAlignment="1">
      <alignment horizontal="left" vertical="center" wrapText="1"/>
    </xf>
    <xf numFmtId="0" fontId="46" fillId="7" borderId="0" xfId="0" applyFont="1" applyFill="1" applyAlignment="1">
      <alignment horizontal="right" vertical="center" wrapText="1"/>
    </xf>
    <xf numFmtId="0" fontId="20" fillId="7" borderId="0" xfId="0" applyFont="1" applyFill="1" applyAlignment="1">
      <alignment horizontal="center" vertical="center" wrapText="1"/>
    </xf>
    <xf numFmtId="164" fontId="30" fillId="7" borderId="7" xfId="0" applyNumberFormat="1" applyFont="1" applyFill="1" applyBorder="1" applyAlignment="1">
      <alignment horizontal="center" vertical="center" wrapText="1"/>
    </xf>
    <xf numFmtId="0" fontId="46" fillId="7" borderId="0" xfId="0" applyFont="1" applyFill="1" applyAlignment="1">
      <alignment horizontal="left" vertical="center" wrapText="1"/>
    </xf>
    <xf numFmtId="0" fontId="39" fillId="0" borderId="0" xfId="0" applyFont="1" applyAlignment="1">
      <alignment horizontal="left" vertical="center" wrapText="1"/>
    </xf>
    <xf numFmtId="3" fontId="17" fillId="0" borderId="1" xfId="0" applyNumberFormat="1" applyFont="1" applyBorder="1" applyAlignment="1">
      <alignment horizontal="center" vertical="center" wrapText="1"/>
    </xf>
    <xf numFmtId="0" fontId="43" fillId="14" borderId="30" xfId="0" applyFont="1" applyFill="1" applyBorder="1" applyAlignment="1">
      <alignment horizontal="center" vertical="center" wrapText="1"/>
    </xf>
    <xf numFmtId="0" fontId="43" fillId="14" borderId="31" xfId="0" applyFont="1" applyFill="1" applyBorder="1" applyAlignment="1">
      <alignment horizontal="center" vertical="center" wrapText="1"/>
    </xf>
    <xf numFmtId="0" fontId="43" fillId="14" borderId="25" xfId="0" applyFont="1" applyFill="1" applyBorder="1" applyAlignment="1">
      <alignment horizontal="center" vertical="center" wrapText="1"/>
    </xf>
    <xf numFmtId="0" fontId="43" fillId="14" borderId="21" xfId="0" applyFont="1" applyFill="1" applyBorder="1" applyAlignment="1">
      <alignment horizontal="center" vertical="center" wrapText="1"/>
    </xf>
    <xf numFmtId="1" fontId="20" fillId="5" borderId="12" xfId="0" applyNumberFormat="1" applyFont="1" applyFill="1" applyBorder="1" applyAlignment="1">
      <alignment horizontal="center" textRotation="90" wrapText="1"/>
    </xf>
    <xf numFmtId="1" fontId="28" fillId="5" borderId="2" xfId="0" applyNumberFormat="1" applyFont="1" applyFill="1" applyBorder="1" applyAlignment="1">
      <alignment horizontal="center" vertical="center" wrapText="1"/>
    </xf>
    <xf numFmtId="1" fontId="28" fillId="5" borderId="0" xfId="0" applyNumberFormat="1" applyFont="1" applyFill="1" applyAlignment="1">
      <alignment horizontal="center" vertical="center" wrapText="1"/>
    </xf>
    <xf numFmtId="1" fontId="28" fillId="5" borderId="8" xfId="0" applyNumberFormat="1" applyFont="1" applyFill="1" applyBorder="1" applyAlignment="1">
      <alignment horizontal="center" vertical="center" wrapText="1"/>
    </xf>
    <xf numFmtId="0" fontId="16" fillId="6" borderId="1" xfId="0" applyFont="1" applyFill="1" applyBorder="1" applyAlignment="1">
      <alignment horizontal="center" vertical="center"/>
    </xf>
    <xf numFmtId="0" fontId="35" fillId="6" borderId="3" xfId="1" applyFont="1" applyFill="1" applyBorder="1" applyAlignment="1">
      <alignment horizontal="center" vertical="center"/>
    </xf>
    <xf numFmtId="0" fontId="35" fillId="6" borderId="4" xfId="1" applyFont="1" applyFill="1" applyBorder="1" applyAlignment="1">
      <alignment horizontal="center" vertical="center"/>
    </xf>
    <xf numFmtId="0" fontId="9" fillId="2" borderId="4" xfId="0" applyFont="1" applyFill="1" applyBorder="1" applyAlignment="1">
      <alignment horizontal="left" vertical="center" wrapText="1"/>
    </xf>
    <xf numFmtId="0" fontId="10" fillId="2" borderId="1" xfId="0" applyFont="1" applyFill="1" applyBorder="1" applyAlignment="1">
      <alignment horizontal="left" vertical="center" wrapText="1"/>
    </xf>
    <xf numFmtId="49" fontId="16" fillId="6" borderId="1" xfId="0" applyNumberFormat="1" applyFont="1" applyFill="1" applyBorder="1" applyAlignment="1">
      <alignment horizontal="center" vertical="center"/>
    </xf>
    <xf numFmtId="0" fontId="37" fillId="7" borderId="1" xfId="1" applyFont="1" applyFill="1" applyBorder="1" applyAlignment="1">
      <alignment horizontal="left" vertical="center" wrapText="1"/>
    </xf>
    <xf numFmtId="0" fontId="4" fillId="2" borderId="4" xfId="0" applyFont="1" applyFill="1" applyBorder="1" applyAlignment="1">
      <alignment horizontal="left" vertical="center" wrapText="1"/>
    </xf>
    <xf numFmtId="0" fontId="6" fillId="2" borderId="4" xfId="0" applyFont="1" applyFill="1" applyBorder="1" applyAlignment="1">
      <alignment horizontal="left" vertical="center" wrapText="1"/>
    </xf>
    <xf numFmtId="0" fontId="17" fillId="4" borderId="12" xfId="0" applyFont="1" applyFill="1" applyBorder="1" applyAlignment="1">
      <alignment horizontal="center" textRotation="90" wrapText="1"/>
    </xf>
    <xf numFmtId="0" fontId="17" fillId="3" borderId="12" xfId="0" applyFont="1" applyFill="1" applyBorder="1" applyAlignment="1">
      <alignment horizontal="center" textRotation="90" wrapText="1"/>
    </xf>
    <xf numFmtId="0" fontId="3" fillId="2" borderId="14" xfId="0" applyFont="1" applyFill="1" applyBorder="1" applyAlignment="1">
      <alignment horizontal="right" vertical="center" wrapText="1"/>
    </xf>
    <xf numFmtId="0" fontId="11" fillId="2" borderId="10" xfId="0" applyFont="1" applyFill="1" applyBorder="1" applyAlignment="1">
      <alignment horizontal="right" vertical="center" wrapText="1"/>
    </xf>
    <xf numFmtId="0" fontId="17" fillId="2" borderId="2" xfId="0" applyFont="1" applyFill="1" applyBorder="1" applyAlignment="1">
      <alignment horizontal="right" vertical="center"/>
    </xf>
    <xf numFmtId="0" fontId="17" fillId="2" borderId="0" xfId="0" applyFont="1" applyFill="1" applyAlignment="1">
      <alignment horizontal="right" vertical="center"/>
    </xf>
    <xf numFmtId="0" fontId="17" fillId="2" borderId="3" xfId="0" applyFont="1" applyFill="1" applyBorder="1" applyAlignment="1">
      <alignment horizontal="right" vertical="center"/>
    </xf>
    <xf numFmtId="0" fontId="17" fillId="2" borderId="11" xfId="0" applyFont="1" applyFill="1" applyBorder="1" applyAlignment="1">
      <alignment horizontal="right" vertical="center"/>
    </xf>
    <xf numFmtId="0" fontId="17" fillId="2" borderId="5" xfId="0" applyFont="1" applyFill="1" applyBorder="1" applyAlignment="1">
      <alignment horizontal="right" vertical="center" wrapText="1"/>
    </xf>
    <xf numFmtId="0" fontId="17" fillId="2" borderId="9" xfId="0" applyFont="1" applyFill="1" applyBorder="1" applyAlignment="1">
      <alignment horizontal="right" vertical="center" wrapText="1"/>
    </xf>
    <xf numFmtId="0" fontId="39" fillId="2" borderId="5" xfId="0" applyFont="1" applyFill="1" applyBorder="1" applyAlignment="1">
      <alignment horizontal="center" textRotation="90" wrapText="1"/>
    </xf>
    <xf numFmtId="0" fontId="39" fillId="2" borderId="2" xfId="0" applyFont="1" applyFill="1" applyBorder="1" applyAlignment="1">
      <alignment horizontal="center" textRotation="90" wrapText="1"/>
    </xf>
    <xf numFmtId="0" fontId="9" fillId="2" borderId="5"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0" xfId="0" applyFont="1" applyFill="1" applyAlignment="1">
      <alignment horizontal="center" vertical="center" wrapText="1"/>
    </xf>
    <xf numFmtId="0" fontId="26" fillId="3" borderId="5" xfId="0" applyFont="1" applyFill="1" applyBorder="1" applyAlignment="1">
      <alignment horizontal="center" vertical="center"/>
    </xf>
    <xf numFmtId="0" fontId="26" fillId="3" borderId="9" xfId="0" applyFont="1" applyFill="1" applyBorder="1" applyAlignment="1">
      <alignment horizontal="center" vertical="center"/>
    </xf>
    <xf numFmtId="0" fontId="26" fillId="3" borderId="6" xfId="0" applyFont="1" applyFill="1" applyBorder="1" applyAlignment="1">
      <alignment horizontal="center" vertical="center"/>
    </xf>
    <xf numFmtId="0" fontId="17" fillId="3" borderId="2" xfId="0" applyFont="1" applyFill="1" applyBorder="1" applyAlignment="1">
      <alignment horizontal="center" textRotation="90" wrapText="1"/>
    </xf>
    <xf numFmtId="0" fontId="17" fillId="4" borderId="0" xfId="0" applyFont="1" applyFill="1" applyAlignment="1">
      <alignment horizontal="center" textRotation="90" wrapText="1"/>
    </xf>
    <xf numFmtId="1" fontId="22" fillId="8" borderId="12" xfId="0" applyNumberFormat="1" applyFont="1" applyFill="1" applyBorder="1" applyAlignment="1">
      <alignment horizontal="center" vertical="center" textRotation="90"/>
    </xf>
    <xf numFmtId="0" fontId="5" fillId="2" borderId="4" xfId="0" applyFont="1" applyFill="1" applyBorder="1" applyAlignment="1">
      <alignment horizontal="left" vertical="center" wrapText="1"/>
    </xf>
    <xf numFmtId="0" fontId="15" fillId="2" borderId="2" xfId="0" applyFont="1" applyFill="1" applyBorder="1" applyAlignment="1">
      <alignment horizontal="center"/>
    </xf>
    <xf numFmtId="0" fontId="15" fillId="2" borderId="8" xfId="0" applyFont="1" applyFill="1" applyBorder="1" applyAlignment="1">
      <alignment horizontal="center"/>
    </xf>
    <xf numFmtId="0" fontId="10" fillId="2" borderId="12" xfId="0" applyFont="1" applyFill="1" applyBorder="1" applyAlignment="1">
      <alignment horizontal="center" textRotation="90" wrapText="1"/>
    </xf>
    <xf numFmtId="0" fontId="11" fillId="2" borderId="2"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5" xfId="0" applyFont="1" applyFill="1" applyBorder="1" applyAlignment="1">
      <alignment horizontal="center"/>
    </xf>
    <xf numFmtId="0" fontId="15" fillId="2" borderId="6" xfId="0" applyFont="1" applyFill="1" applyBorder="1" applyAlignment="1">
      <alignment horizontal="center"/>
    </xf>
    <xf numFmtId="0" fontId="20" fillId="2" borderId="12"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17" fillId="2" borderId="12" xfId="0" applyFont="1" applyFill="1" applyBorder="1" applyAlignment="1">
      <alignment horizontal="center" vertical="top" wrapText="1"/>
    </xf>
    <xf numFmtId="0" fontId="17" fillId="2" borderId="12"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31" fillId="2" borderId="11" xfId="1" applyFont="1" applyFill="1" applyBorder="1" applyAlignment="1">
      <alignment horizontal="left" vertical="center" indent="1"/>
    </xf>
    <xf numFmtId="0" fontId="31" fillId="2" borderId="4" xfId="1" applyFont="1" applyFill="1" applyBorder="1" applyAlignment="1">
      <alignment horizontal="left" vertical="center" indent="1"/>
    </xf>
    <xf numFmtId="0" fontId="16" fillId="2" borderId="10" xfId="0" applyFont="1" applyFill="1" applyBorder="1" applyAlignment="1">
      <alignment horizontal="left" vertical="center" wrapText="1"/>
    </xf>
    <xf numFmtId="0" fontId="16" fillId="2" borderId="15" xfId="0" applyFont="1" applyFill="1" applyBorder="1" applyAlignment="1">
      <alignment horizontal="left" vertical="center" wrapText="1"/>
    </xf>
    <xf numFmtId="1" fontId="34" fillId="5" borderId="9" xfId="0" applyNumberFormat="1" applyFont="1" applyFill="1" applyBorder="1" applyAlignment="1">
      <alignment horizontal="center" vertical="center" wrapText="1"/>
    </xf>
    <xf numFmtId="1" fontId="34" fillId="5" borderId="0" xfId="0" applyNumberFormat="1" applyFont="1" applyFill="1" applyAlignment="1">
      <alignment horizontal="center" vertical="center" wrapText="1"/>
    </xf>
    <xf numFmtId="0" fontId="10" fillId="2" borderId="3" xfId="0" applyFont="1" applyFill="1" applyBorder="1" applyAlignment="1">
      <alignment horizontal="left" vertical="center"/>
    </xf>
    <xf numFmtId="0" fontId="11" fillId="2" borderId="11" xfId="0" applyFont="1" applyFill="1" applyBorder="1" applyAlignment="1">
      <alignment horizontal="left" vertical="center"/>
    </xf>
    <xf numFmtId="0" fontId="11" fillId="2" borderId="4" xfId="0" applyFont="1" applyFill="1" applyBorder="1" applyAlignment="1">
      <alignment horizontal="left" vertical="center"/>
    </xf>
    <xf numFmtId="0" fontId="15" fillId="2" borderId="2" xfId="0" applyFont="1" applyFill="1" applyBorder="1" applyAlignment="1">
      <alignment horizontal="center" vertical="center"/>
    </xf>
    <xf numFmtId="0" fontId="1" fillId="6" borderId="10" xfId="0" applyFont="1" applyFill="1" applyBorder="1" applyAlignment="1">
      <alignment horizontal="right" vertical="center"/>
    </xf>
    <xf numFmtId="0" fontId="20" fillId="6" borderId="10" xfId="0" applyFont="1" applyFill="1" applyBorder="1" applyAlignment="1">
      <alignment horizontal="left" vertical="center"/>
    </xf>
    <xf numFmtId="0" fontId="1" fillId="6" borderId="0" xfId="0" applyFont="1" applyFill="1" applyAlignment="1">
      <alignment horizontal="right" vertical="center"/>
    </xf>
    <xf numFmtId="0" fontId="20" fillId="6" borderId="0" xfId="0" applyFont="1" applyFill="1" applyAlignment="1">
      <alignment horizontal="left" vertical="center"/>
    </xf>
    <xf numFmtId="0" fontId="1" fillId="6" borderId="16" xfId="0" applyFont="1" applyFill="1" applyBorder="1" applyAlignment="1">
      <alignment horizontal="right" vertical="center"/>
    </xf>
    <xf numFmtId="0" fontId="20" fillId="6" borderId="16" xfId="0" applyFont="1" applyFill="1" applyBorder="1" applyAlignment="1">
      <alignment horizontal="left" vertical="center"/>
    </xf>
    <xf numFmtId="0" fontId="42" fillId="14" borderId="17" xfId="0" applyFont="1" applyFill="1" applyBorder="1" applyAlignment="1">
      <alignment horizontal="center" vertical="center"/>
    </xf>
    <xf numFmtId="0" fontId="42" fillId="14" borderId="17" xfId="0" applyFont="1" applyFill="1" applyBorder="1" applyAlignment="1">
      <alignment horizontal="center" vertical="center" wrapText="1"/>
    </xf>
    <xf numFmtId="0" fontId="1" fillId="14" borderId="17" xfId="0" applyFont="1" applyFill="1" applyBorder="1" applyAlignment="1">
      <alignment horizontal="center" vertical="center" wrapText="1"/>
    </xf>
    <xf numFmtId="0" fontId="20" fillId="14" borderId="21" xfId="0" applyFont="1" applyFill="1" applyBorder="1" applyAlignment="1">
      <alignment horizontal="center" vertical="center" wrapText="1"/>
    </xf>
    <xf numFmtId="0" fontId="20" fillId="14" borderId="25" xfId="0" applyFont="1" applyFill="1" applyBorder="1" applyAlignment="1">
      <alignment horizontal="center" vertical="center" wrapText="1"/>
    </xf>
    <xf numFmtId="0" fontId="20" fillId="2" borderId="9" xfId="0" applyFont="1" applyFill="1" applyBorder="1" applyAlignment="1">
      <alignment horizontal="right" vertical="center" wrapText="1"/>
    </xf>
    <xf numFmtId="0" fontId="42" fillId="14" borderId="27" xfId="0" applyFont="1" applyFill="1" applyBorder="1" applyAlignment="1">
      <alignment horizontal="center" vertical="center" wrapText="1"/>
    </xf>
    <xf numFmtId="0" fontId="1" fillId="14" borderId="27" xfId="0" applyFont="1" applyFill="1" applyBorder="1" applyAlignment="1">
      <alignment horizontal="center" vertical="center" wrapText="1"/>
    </xf>
    <xf numFmtId="0" fontId="20" fillId="2" borderId="0" xfId="0" applyFont="1" applyFill="1" applyAlignment="1">
      <alignment horizontal="right" vertical="center" wrapText="1"/>
    </xf>
    <xf numFmtId="0" fontId="44" fillId="14" borderId="21" xfId="0" applyFont="1" applyFill="1" applyBorder="1" applyAlignment="1">
      <alignment horizontal="center" vertical="center" textRotation="90" wrapText="1"/>
    </xf>
    <xf numFmtId="0" fontId="44" fillId="14" borderId="25" xfId="0" applyFont="1" applyFill="1" applyBorder="1" applyAlignment="1">
      <alignment horizontal="center" vertical="center" textRotation="90" wrapText="1"/>
    </xf>
    <xf numFmtId="0" fontId="20" fillId="7" borderId="0" xfId="0" applyFont="1" applyFill="1" applyAlignment="1">
      <alignment horizontal="right" vertical="center" wrapText="1"/>
    </xf>
    <xf numFmtId="0" fontId="20" fillId="2" borderId="10" xfId="0" applyFont="1" applyFill="1" applyBorder="1" applyAlignment="1">
      <alignment horizontal="right" vertical="center" wrapText="1"/>
    </xf>
    <xf numFmtId="0" fontId="17" fillId="2" borderId="9" xfId="0" applyFont="1" applyFill="1" applyBorder="1" applyAlignment="1">
      <alignment horizontal="center" vertical="center" textRotation="90" wrapText="1"/>
    </xf>
    <xf numFmtId="0" fontId="17" fillId="2" borderId="0" xfId="0" applyFont="1" applyFill="1" applyAlignment="1">
      <alignment horizontal="center" vertical="center" textRotation="90" wrapText="1"/>
    </xf>
    <xf numFmtId="0" fontId="17" fillId="2" borderId="10" xfId="0" applyFont="1" applyFill="1" applyBorder="1" applyAlignment="1">
      <alignment horizontal="center" vertical="center" textRotation="90" wrapText="1"/>
    </xf>
    <xf numFmtId="0" fontId="50" fillId="14" borderId="21" xfId="0" applyFont="1" applyFill="1" applyBorder="1" applyAlignment="1">
      <alignment horizontal="center" vertical="center" wrapText="1"/>
    </xf>
    <xf numFmtId="0" fontId="50" fillId="14" borderId="25" xfId="0" applyFont="1" applyFill="1" applyBorder="1" applyAlignment="1">
      <alignment horizontal="center" vertical="center" wrapText="1"/>
    </xf>
  </cellXfs>
  <cellStyles count="2">
    <cellStyle name="Hyperlink" xfId="1" builtinId="8"/>
    <cellStyle name="Normal" xfId="0" builtinId="0"/>
  </cellStyles>
  <dxfs count="297">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tint="-0.499984740745262"/>
      </font>
      <fill>
        <patternFill>
          <bgColor theme="0" tint="-0.14996795556505021"/>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theme="1"/>
      </font>
      <fill>
        <patternFill>
          <bgColor rgb="FFCCFF99"/>
        </patternFill>
      </fill>
    </dxf>
    <dxf>
      <font>
        <color theme="1"/>
      </font>
      <fill>
        <patternFill>
          <bgColor rgb="FFFFFF99"/>
        </patternFill>
      </fill>
    </dxf>
    <dxf>
      <font>
        <color theme="1"/>
      </font>
      <fill>
        <patternFill>
          <bgColor rgb="FFFFCCC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ont>
        <color theme="1"/>
      </font>
      <fill>
        <patternFill>
          <bgColor rgb="FFCCFF99"/>
        </patternFill>
      </fill>
    </dxf>
    <dxf>
      <font>
        <color theme="1"/>
      </font>
      <fill>
        <patternFill>
          <bgColor rgb="FFFFFF99"/>
        </patternFill>
      </fill>
    </dxf>
    <dxf>
      <font>
        <color theme="1"/>
      </font>
      <fill>
        <patternFill>
          <bgColor rgb="FFFFCCCC"/>
        </patternFill>
      </fill>
    </dxf>
    <dxf>
      <font>
        <color theme="1"/>
      </font>
      <fill>
        <patternFill>
          <bgColor theme="0" tint="-0.14996795556505021"/>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Medium9"/>
  <colors>
    <mruColors>
      <color rgb="FFFFCCCC"/>
      <color rgb="FFCCFF99"/>
      <color rgb="FFFFFF99"/>
      <color rgb="FFF8F8F8"/>
      <color rgb="FFFFFFE7"/>
      <color rgb="FFFFFFCC"/>
      <color rgb="FFFFCC99"/>
      <color rgb="FFFF9933"/>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FFCCCC"/>
              </a:solidFill>
              <a:ln w="19050">
                <a:noFill/>
              </a:ln>
              <a:effectLst/>
            </c:spPr>
            <c:extLst>
              <c:ext xmlns:c16="http://schemas.microsoft.com/office/drawing/2014/chart" uri="{C3380CC4-5D6E-409C-BE32-E72D297353CC}">
                <c16:uniqueId val="{00000001-484C-4338-BD05-AFD9D9D4BA93}"/>
              </c:ext>
            </c:extLst>
          </c:dPt>
          <c:dPt>
            <c:idx val="1"/>
            <c:bubble3D val="0"/>
            <c:spPr>
              <a:solidFill>
                <a:srgbClr val="FFFF99"/>
              </a:solidFill>
              <a:ln w="19050">
                <a:noFill/>
              </a:ln>
              <a:effectLst/>
            </c:spPr>
            <c:extLst>
              <c:ext xmlns:c16="http://schemas.microsoft.com/office/drawing/2014/chart" uri="{C3380CC4-5D6E-409C-BE32-E72D297353CC}">
                <c16:uniqueId val="{00000003-484C-4338-BD05-AFD9D9D4BA93}"/>
              </c:ext>
            </c:extLst>
          </c:dPt>
          <c:dPt>
            <c:idx val="2"/>
            <c:bubble3D val="0"/>
            <c:spPr>
              <a:noFill/>
              <a:ln w="19050">
                <a:noFill/>
              </a:ln>
              <a:effectLst/>
            </c:spPr>
            <c:extLst>
              <c:ext xmlns:c16="http://schemas.microsoft.com/office/drawing/2014/chart" uri="{C3380CC4-5D6E-409C-BE32-E72D297353CC}">
                <c16:uniqueId val="{00000005-484C-4338-BD05-AFD9D9D4BA93}"/>
              </c:ext>
            </c:extLst>
          </c:dPt>
          <c:dPt>
            <c:idx val="3"/>
            <c:bubble3D val="0"/>
            <c:spPr>
              <a:noFill/>
              <a:ln w="19050">
                <a:noFill/>
              </a:ln>
              <a:effectLst/>
            </c:spPr>
            <c:extLst>
              <c:ext xmlns:c16="http://schemas.microsoft.com/office/drawing/2014/chart" uri="{C3380CC4-5D6E-409C-BE32-E72D297353CC}">
                <c16:uniqueId val="{00000007-484C-4338-BD05-AFD9D9D4BA93}"/>
              </c:ext>
            </c:extLst>
          </c:dPt>
          <c:dPt>
            <c:idx val="4"/>
            <c:bubble3D val="0"/>
            <c:spPr>
              <a:noFill/>
              <a:ln w="19050">
                <a:noFill/>
              </a:ln>
              <a:effectLst/>
            </c:spPr>
            <c:extLst>
              <c:ext xmlns:c16="http://schemas.microsoft.com/office/drawing/2014/chart" uri="{C3380CC4-5D6E-409C-BE32-E72D297353CC}">
                <c16:uniqueId val="{00000009-484C-4338-BD05-AFD9D9D4BA93}"/>
              </c:ext>
            </c:extLst>
          </c:dPt>
          <c:val>
            <c:numRef>
              <c:f>Kopsavilkums!$J$19:$J$21</c:f>
              <c:numCache>
                <c:formatCode>General</c:formatCode>
                <c:ptCount val="3"/>
                <c:pt idx="0">
                  <c:v>1</c:v>
                </c:pt>
                <c:pt idx="1">
                  <c:v>1</c:v>
                </c:pt>
                <c:pt idx="2">
                  <c:v>1</c:v>
                </c:pt>
              </c:numCache>
            </c:numRef>
          </c:val>
          <c:extLst>
            <c:ext xmlns:c16="http://schemas.microsoft.com/office/drawing/2014/chart" uri="{C3380CC4-5D6E-409C-BE32-E72D297353CC}">
              <c16:uniqueId val="{0000000A-484C-4338-BD05-AFD9D9D4BA9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FFCCCC"/>
              </a:solidFill>
              <a:ln w="19050">
                <a:noFill/>
              </a:ln>
              <a:effectLst/>
            </c:spPr>
            <c:extLst>
              <c:ext xmlns:c16="http://schemas.microsoft.com/office/drawing/2014/chart" uri="{C3380CC4-5D6E-409C-BE32-E72D297353CC}">
                <c16:uniqueId val="{00000001-C942-43FE-B16D-FDB6D3A4F6A3}"/>
              </c:ext>
            </c:extLst>
          </c:dPt>
          <c:dPt>
            <c:idx val="1"/>
            <c:bubble3D val="0"/>
            <c:spPr>
              <a:solidFill>
                <a:srgbClr val="FFFF99"/>
              </a:solidFill>
              <a:ln w="19050">
                <a:noFill/>
              </a:ln>
              <a:effectLst/>
            </c:spPr>
            <c:extLst>
              <c:ext xmlns:c16="http://schemas.microsoft.com/office/drawing/2014/chart" uri="{C3380CC4-5D6E-409C-BE32-E72D297353CC}">
                <c16:uniqueId val="{00000003-C942-43FE-B16D-FDB6D3A4F6A3}"/>
              </c:ext>
            </c:extLst>
          </c:dPt>
          <c:dPt>
            <c:idx val="2"/>
            <c:bubble3D val="0"/>
            <c:spPr>
              <a:noFill/>
              <a:ln w="19050">
                <a:noFill/>
              </a:ln>
              <a:effectLst/>
            </c:spPr>
            <c:extLst>
              <c:ext xmlns:c16="http://schemas.microsoft.com/office/drawing/2014/chart" uri="{C3380CC4-5D6E-409C-BE32-E72D297353CC}">
                <c16:uniqueId val="{00000005-C942-43FE-B16D-FDB6D3A4F6A3}"/>
              </c:ext>
            </c:extLst>
          </c:dPt>
          <c:dPt>
            <c:idx val="3"/>
            <c:bubble3D val="0"/>
            <c:spPr>
              <a:noFill/>
              <a:ln w="19050">
                <a:noFill/>
              </a:ln>
              <a:effectLst/>
            </c:spPr>
            <c:extLst>
              <c:ext xmlns:c16="http://schemas.microsoft.com/office/drawing/2014/chart" uri="{C3380CC4-5D6E-409C-BE32-E72D297353CC}">
                <c16:uniqueId val="{00000007-C942-43FE-B16D-FDB6D3A4F6A3}"/>
              </c:ext>
            </c:extLst>
          </c:dPt>
          <c:dPt>
            <c:idx val="4"/>
            <c:bubble3D val="0"/>
            <c:spPr>
              <a:noFill/>
              <a:ln w="19050">
                <a:noFill/>
              </a:ln>
              <a:effectLst/>
            </c:spPr>
            <c:extLst>
              <c:ext xmlns:c16="http://schemas.microsoft.com/office/drawing/2014/chart" uri="{C3380CC4-5D6E-409C-BE32-E72D297353CC}">
                <c16:uniqueId val="{00000009-C942-43FE-B16D-FDB6D3A4F6A3}"/>
              </c:ext>
            </c:extLst>
          </c:dPt>
          <c:val>
            <c:numRef>
              <c:f>Kopsavilkums!$T$19:$T$21</c:f>
              <c:numCache>
                <c:formatCode>General</c:formatCode>
                <c:ptCount val="3"/>
                <c:pt idx="0">
                  <c:v>1</c:v>
                </c:pt>
                <c:pt idx="1">
                  <c:v>1</c:v>
                </c:pt>
                <c:pt idx="2">
                  <c:v>1</c:v>
                </c:pt>
              </c:numCache>
            </c:numRef>
          </c:val>
          <c:extLst>
            <c:ext xmlns:c16="http://schemas.microsoft.com/office/drawing/2014/chart" uri="{C3380CC4-5D6E-409C-BE32-E72D297353CC}">
              <c16:uniqueId val="{0000000A-C942-43FE-B16D-FDB6D3A4F6A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FFCCCC"/>
              </a:solidFill>
              <a:ln w="19050">
                <a:noFill/>
              </a:ln>
              <a:effectLst/>
            </c:spPr>
            <c:extLst>
              <c:ext xmlns:c16="http://schemas.microsoft.com/office/drawing/2014/chart" uri="{C3380CC4-5D6E-409C-BE32-E72D297353CC}">
                <c16:uniqueId val="{00000001-06A4-4BD8-92FD-9F3C385A9DCF}"/>
              </c:ext>
            </c:extLst>
          </c:dPt>
          <c:dPt>
            <c:idx val="1"/>
            <c:bubble3D val="0"/>
            <c:spPr>
              <a:solidFill>
                <a:srgbClr val="FFFF99"/>
              </a:solidFill>
              <a:ln w="19050">
                <a:noFill/>
              </a:ln>
              <a:effectLst/>
            </c:spPr>
            <c:extLst>
              <c:ext xmlns:c16="http://schemas.microsoft.com/office/drawing/2014/chart" uri="{C3380CC4-5D6E-409C-BE32-E72D297353CC}">
                <c16:uniqueId val="{00000003-06A4-4BD8-92FD-9F3C385A9DCF}"/>
              </c:ext>
            </c:extLst>
          </c:dPt>
          <c:dPt>
            <c:idx val="2"/>
            <c:bubble3D val="0"/>
            <c:spPr>
              <a:noFill/>
              <a:ln w="19050">
                <a:noFill/>
              </a:ln>
              <a:effectLst/>
            </c:spPr>
            <c:extLst>
              <c:ext xmlns:c16="http://schemas.microsoft.com/office/drawing/2014/chart" uri="{C3380CC4-5D6E-409C-BE32-E72D297353CC}">
                <c16:uniqueId val="{00000005-06A4-4BD8-92FD-9F3C385A9DCF}"/>
              </c:ext>
            </c:extLst>
          </c:dPt>
          <c:dPt>
            <c:idx val="3"/>
            <c:bubble3D val="0"/>
            <c:spPr>
              <a:noFill/>
              <a:ln w="19050">
                <a:noFill/>
              </a:ln>
              <a:effectLst/>
            </c:spPr>
            <c:extLst>
              <c:ext xmlns:c16="http://schemas.microsoft.com/office/drawing/2014/chart" uri="{C3380CC4-5D6E-409C-BE32-E72D297353CC}">
                <c16:uniqueId val="{00000007-06A4-4BD8-92FD-9F3C385A9DCF}"/>
              </c:ext>
            </c:extLst>
          </c:dPt>
          <c:dPt>
            <c:idx val="4"/>
            <c:bubble3D val="0"/>
            <c:spPr>
              <a:noFill/>
              <a:ln w="19050">
                <a:noFill/>
              </a:ln>
              <a:effectLst/>
            </c:spPr>
            <c:extLst>
              <c:ext xmlns:c16="http://schemas.microsoft.com/office/drawing/2014/chart" uri="{C3380CC4-5D6E-409C-BE32-E72D297353CC}">
                <c16:uniqueId val="{00000009-06A4-4BD8-92FD-9F3C385A9DCF}"/>
              </c:ext>
            </c:extLst>
          </c:dPt>
          <c:val>
            <c:numRef>
              <c:f>Kopsavilkums!$AC$19:$AC$21</c:f>
              <c:numCache>
                <c:formatCode>General</c:formatCode>
                <c:ptCount val="3"/>
                <c:pt idx="0">
                  <c:v>0</c:v>
                </c:pt>
                <c:pt idx="1">
                  <c:v>0</c:v>
                </c:pt>
                <c:pt idx="2">
                  <c:v>0</c:v>
                </c:pt>
              </c:numCache>
            </c:numRef>
          </c:val>
          <c:extLst>
            <c:ext xmlns:c16="http://schemas.microsoft.com/office/drawing/2014/chart" uri="{C3380CC4-5D6E-409C-BE32-E72D297353CC}">
              <c16:uniqueId val="{0000000A-06A4-4BD8-92FD-9F3C385A9DCF}"/>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noFill/>
            <a:ln w="19050">
              <a:noFill/>
            </a:ln>
            <a:effectLst/>
          </c:spPr>
          <c:dPt>
            <c:idx val="0"/>
            <c:bubble3D val="0"/>
            <c:spPr>
              <a:solidFill>
                <a:srgbClr val="FFCCCC"/>
              </a:solidFill>
              <a:ln w="19050">
                <a:noFill/>
              </a:ln>
              <a:effectLst/>
            </c:spPr>
            <c:extLst>
              <c:ext xmlns:c16="http://schemas.microsoft.com/office/drawing/2014/chart" uri="{C3380CC4-5D6E-409C-BE32-E72D297353CC}">
                <c16:uniqueId val="{00000001-E980-4346-8B3B-12B2BEDD9FFA}"/>
              </c:ext>
            </c:extLst>
          </c:dPt>
          <c:dPt>
            <c:idx val="1"/>
            <c:bubble3D val="0"/>
            <c:spPr>
              <a:solidFill>
                <a:srgbClr val="FFFF99"/>
              </a:solidFill>
              <a:ln w="19050">
                <a:noFill/>
              </a:ln>
              <a:effectLst/>
            </c:spPr>
            <c:extLst>
              <c:ext xmlns:c16="http://schemas.microsoft.com/office/drawing/2014/chart" uri="{C3380CC4-5D6E-409C-BE32-E72D297353CC}">
                <c16:uniqueId val="{00000003-E980-4346-8B3B-12B2BEDD9FFA}"/>
              </c:ext>
            </c:extLst>
          </c:dPt>
          <c:dPt>
            <c:idx val="2"/>
            <c:bubble3D val="0"/>
            <c:spPr>
              <a:noFill/>
              <a:ln w="19050">
                <a:noFill/>
              </a:ln>
              <a:effectLst/>
            </c:spPr>
            <c:extLst>
              <c:ext xmlns:c16="http://schemas.microsoft.com/office/drawing/2014/chart" uri="{C3380CC4-5D6E-409C-BE32-E72D297353CC}">
                <c16:uniqueId val="{00000005-E980-4346-8B3B-12B2BEDD9FFA}"/>
              </c:ext>
            </c:extLst>
          </c:dPt>
          <c:dPt>
            <c:idx val="3"/>
            <c:bubble3D val="0"/>
            <c:spPr>
              <a:noFill/>
              <a:ln w="19050">
                <a:noFill/>
              </a:ln>
              <a:effectLst/>
            </c:spPr>
            <c:extLst>
              <c:ext xmlns:c16="http://schemas.microsoft.com/office/drawing/2014/chart" uri="{C3380CC4-5D6E-409C-BE32-E72D297353CC}">
                <c16:uniqueId val="{00000007-E980-4346-8B3B-12B2BEDD9FFA}"/>
              </c:ext>
            </c:extLst>
          </c:dPt>
          <c:dPt>
            <c:idx val="4"/>
            <c:bubble3D val="0"/>
            <c:spPr>
              <a:noFill/>
              <a:ln w="19050">
                <a:noFill/>
              </a:ln>
              <a:effectLst/>
            </c:spPr>
            <c:extLst>
              <c:ext xmlns:c16="http://schemas.microsoft.com/office/drawing/2014/chart" uri="{C3380CC4-5D6E-409C-BE32-E72D297353CC}">
                <c16:uniqueId val="{00000009-E980-4346-8B3B-12B2BEDD9FFA}"/>
              </c:ext>
            </c:extLst>
          </c:dPt>
          <c:val>
            <c:numRef>
              <c:f>Kopsavilkums!$AL$19:$AL$21</c:f>
              <c:numCache>
                <c:formatCode>General</c:formatCode>
                <c:ptCount val="3"/>
                <c:pt idx="0">
                  <c:v>0</c:v>
                </c:pt>
                <c:pt idx="1">
                  <c:v>0</c:v>
                </c:pt>
                <c:pt idx="2">
                  <c:v>0</c:v>
                </c:pt>
              </c:numCache>
            </c:numRef>
          </c:val>
          <c:extLst>
            <c:ext xmlns:c16="http://schemas.microsoft.com/office/drawing/2014/chart" uri="{C3380CC4-5D6E-409C-BE32-E72D297353CC}">
              <c16:uniqueId val="{0000000A-E980-4346-8B3B-12B2BEDD9FF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dLbls>
          <c:showLegendKey val="0"/>
          <c:showVal val="0"/>
          <c:showCatName val="0"/>
          <c:showSerName val="0"/>
          <c:showPercent val="0"/>
          <c:showBubbleSize val="0"/>
          <c:showLeaderLines val="0"/>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CCFF99"/>
              </a:solidFill>
              <a:ln w="19050">
                <a:noFill/>
              </a:ln>
              <a:effectLst/>
            </c:spPr>
            <c:extLst>
              <c:ext xmlns:c16="http://schemas.microsoft.com/office/drawing/2014/chart" uri="{C3380CC4-5D6E-409C-BE32-E72D297353CC}">
                <c16:uniqueId val="{00000001-9326-455F-B9B1-AD54EC90798A}"/>
              </c:ext>
            </c:extLst>
          </c:dPt>
          <c:dPt>
            <c:idx val="1"/>
            <c:bubble3D val="0"/>
            <c:spPr>
              <a:solidFill>
                <a:srgbClr val="FFFF99"/>
              </a:solidFill>
              <a:ln w="19050">
                <a:noFill/>
              </a:ln>
              <a:effectLst/>
            </c:spPr>
            <c:extLst>
              <c:ext xmlns:c16="http://schemas.microsoft.com/office/drawing/2014/chart" uri="{C3380CC4-5D6E-409C-BE32-E72D297353CC}">
                <c16:uniqueId val="{00000003-9326-455F-B9B1-AD54EC90798A}"/>
              </c:ext>
            </c:extLst>
          </c:dPt>
          <c:dPt>
            <c:idx val="2"/>
            <c:bubble3D val="0"/>
            <c:spPr>
              <a:solidFill>
                <a:srgbClr val="FFCCCC"/>
              </a:solidFill>
              <a:ln w="19050">
                <a:noFill/>
              </a:ln>
              <a:effectLst/>
            </c:spPr>
            <c:extLst>
              <c:ext xmlns:c16="http://schemas.microsoft.com/office/drawing/2014/chart" uri="{C3380CC4-5D6E-409C-BE32-E72D297353CC}">
                <c16:uniqueId val="{00000005-9326-455F-B9B1-AD54EC90798A}"/>
              </c:ext>
            </c:extLst>
          </c:dPt>
          <c:dPt>
            <c:idx val="3"/>
            <c:bubble3D val="0"/>
            <c:spPr>
              <a:solidFill>
                <a:schemeClr val="bg1">
                  <a:lumMod val="85000"/>
                </a:schemeClr>
              </a:solidFill>
              <a:ln w="19050">
                <a:noFill/>
              </a:ln>
              <a:effectLst/>
            </c:spPr>
            <c:extLst>
              <c:ext xmlns:c16="http://schemas.microsoft.com/office/drawing/2014/chart" uri="{C3380CC4-5D6E-409C-BE32-E72D297353CC}">
                <c16:uniqueId val="{00000007-9326-455F-B9B1-AD54EC90798A}"/>
              </c:ext>
            </c:extLst>
          </c:dPt>
          <c:dPt>
            <c:idx val="4"/>
            <c:bubble3D val="0"/>
            <c:spPr>
              <a:noFill/>
              <a:ln w="19050">
                <a:noFill/>
              </a:ln>
              <a:effectLst/>
            </c:spPr>
            <c:extLst>
              <c:ext xmlns:c16="http://schemas.microsoft.com/office/drawing/2014/chart" uri="{C3380CC4-5D6E-409C-BE32-E72D297353CC}">
                <c16:uniqueId val="{00000009-9326-455F-B9B1-AD54EC90798A}"/>
              </c:ext>
            </c:extLst>
          </c:dPt>
          <c:val>
            <c:numRef>
              <c:f>Kopsavilkums!$AL$10:$AL$14</c:f>
              <c:numCache>
                <c:formatCode>General</c:formatCode>
                <c:ptCount val="5"/>
                <c:pt idx="0">
                  <c:v>0</c:v>
                </c:pt>
                <c:pt idx="1">
                  <c:v>0</c:v>
                </c:pt>
                <c:pt idx="2">
                  <c:v>0</c:v>
                </c:pt>
                <c:pt idx="3">
                  <c:v>0</c:v>
                </c:pt>
                <c:pt idx="4">
                  <c:v>52</c:v>
                </c:pt>
              </c:numCache>
            </c:numRef>
          </c:val>
          <c:extLst>
            <c:ext xmlns:c16="http://schemas.microsoft.com/office/drawing/2014/chart" uri="{C3380CC4-5D6E-409C-BE32-E72D297353CC}">
              <c16:uniqueId val="{0000000A-9326-455F-B9B1-AD54EC90798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CCFF99"/>
              </a:solidFill>
              <a:ln w="19050">
                <a:noFill/>
              </a:ln>
              <a:effectLst/>
            </c:spPr>
            <c:extLst>
              <c:ext xmlns:c16="http://schemas.microsoft.com/office/drawing/2014/chart" uri="{C3380CC4-5D6E-409C-BE32-E72D297353CC}">
                <c16:uniqueId val="{00000001-1DF0-4BE5-A416-DC5CA6F9BD62}"/>
              </c:ext>
            </c:extLst>
          </c:dPt>
          <c:dPt>
            <c:idx val="1"/>
            <c:bubble3D val="0"/>
            <c:spPr>
              <a:solidFill>
                <a:srgbClr val="FFFF99"/>
              </a:solidFill>
              <a:ln w="19050">
                <a:noFill/>
              </a:ln>
              <a:effectLst/>
            </c:spPr>
            <c:extLst>
              <c:ext xmlns:c16="http://schemas.microsoft.com/office/drawing/2014/chart" uri="{C3380CC4-5D6E-409C-BE32-E72D297353CC}">
                <c16:uniqueId val="{00000003-1DF0-4BE5-A416-DC5CA6F9BD62}"/>
              </c:ext>
            </c:extLst>
          </c:dPt>
          <c:dPt>
            <c:idx val="2"/>
            <c:bubble3D val="0"/>
            <c:spPr>
              <a:solidFill>
                <a:srgbClr val="FFCCCC"/>
              </a:solidFill>
              <a:ln w="19050">
                <a:noFill/>
              </a:ln>
              <a:effectLst/>
            </c:spPr>
            <c:extLst>
              <c:ext xmlns:c16="http://schemas.microsoft.com/office/drawing/2014/chart" uri="{C3380CC4-5D6E-409C-BE32-E72D297353CC}">
                <c16:uniqueId val="{00000005-1DF0-4BE5-A416-DC5CA6F9BD62}"/>
              </c:ext>
            </c:extLst>
          </c:dPt>
          <c:dPt>
            <c:idx val="3"/>
            <c:bubble3D val="0"/>
            <c:spPr>
              <a:solidFill>
                <a:schemeClr val="bg1">
                  <a:lumMod val="85000"/>
                </a:schemeClr>
              </a:solidFill>
              <a:ln w="19050">
                <a:noFill/>
              </a:ln>
              <a:effectLst/>
            </c:spPr>
            <c:extLst>
              <c:ext xmlns:c16="http://schemas.microsoft.com/office/drawing/2014/chart" uri="{C3380CC4-5D6E-409C-BE32-E72D297353CC}">
                <c16:uniqueId val="{00000007-1DF0-4BE5-A416-DC5CA6F9BD62}"/>
              </c:ext>
            </c:extLst>
          </c:dPt>
          <c:dPt>
            <c:idx val="4"/>
            <c:bubble3D val="0"/>
            <c:spPr>
              <a:noFill/>
              <a:ln w="19050">
                <a:noFill/>
              </a:ln>
              <a:effectLst/>
            </c:spPr>
            <c:extLst>
              <c:ext xmlns:c16="http://schemas.microsoft.com/office/drawing/2014/chart" uri="{C3380CC4-5D6E-409C-BE32-E72D297353CC}">
                <c16:uniqueId val="{00000009-1DF0-4BE5-A416-DC5CA6F9BD62}"/>
              </c:ext>
            </c:extLst>
          </c:dPt>
          <c:val>
            <c:numRef>
              <c:f>Kopsavilkums!$AC$10:$AC$14</c:f>
              <c:numCache>
                <c:formatCode>General</c:formatCode>
                <c:ptCount val="5"/>
                <c:pt idx="0">
                  <c:v>0</c:v>
                </c:pt>
                <c:pt idx="1">
                  <c:v>0</c:v>
                </c:pt>
                <c:pt idx="2">
                  <c:v>0</c:v>
                </c:pt>
                <c:pt idx="3">
                  <c:v>0</c:v>
                </c:pt>
                <c:pt idx="4">
                  <c:v>11</c:v>
                </c:pt>
              </c:numCache>
            </c:numRef>
          </c:val>
          <c:extLst>
            <c:ext xmlns:c16="http://schemas.microsoft.com/office/drawing/2014/chart" uri="{C3380CC4-5D6E-409C-BE32-E72D297353CC}">
              <c16:uniqueId val="{0000000A-1DF0-4BE5-A416-DC5CA6F9BD6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CCFF99"/>
              </a:solidFill>
              <a:ln w="19050">
                <a:noFill/>
              </a:ln>
              <a:effectLst/>
            </c:spPr>
            <c:extLst>
              <c:ext xmlns:c16="http://schemas.microsoft.com/office/drawing/2014/chart" uri="{C3380CC4-5D6E-409C-BE32-E72D297353CC}">
                <c16:uniqueId val="{00000001-BC4E-42D1-99D6-F4D0678FEC41}"/>
              </c:ext>
            </c:extLst>
          </c:dPt>
          <c:dPt>
            <c:idx val="1"/>
            <c:bubble3D val="0"/>
            <c:spPr>
              <a:solidFill>
                <a:srgbClr val="FFFF99"/>
              </a:solidFill>
              <a:ln w="19050">
                <a:noFill/>
              </a:ln>
              <a:effectLst/>
            </c:spPr>
            <c:extLst>
              <c:ext xmlns:c16="http://schemas.microsoft.com/office/drawing/2014/chart" uri="{C3380CC4-5D6E-409C-BE32-E72D297353CC}">
                <c16:uniqueId val="{00000003-BC4E-42D1-99D6-F4D0678FEC41}"/>
              </c:ext>
            </c:extLst>
          </c:dPt>
          <c:dPt>
            <c:idx val="2"/>
            <c:bubble3D val="0"/>
            <c:spPr>
              <a:solidFill>
                <a:srgbClr val="FFCCCC"/>
              </a:solidFill>
              <a:ln w="19050">
                <a:noFill/>
              </a:ln>
              <a:effectLst/>
            </c:spPr>
            <c:extLst>
              <c:ext xmlns:c16="http://schemas.microsoft.com/office/drawing/2014/chart" uri="{C3380CC4-5D6E-409C-BE32-E72D297353CC}">
                <c16:uniqueId val="{00000005-BC4E-42D1-99D6-F4D0678FEC41}"/>
              </c:ext>
            </c:extLst>
          </c:dPt>
          <c:dPt>
            <c:idx val="3"/>
            <c:bubble3D val="0"/>
            <c:spPr>
              <a:solidFill>
                <a:schemeClr val="bg1">
                  <a:lumMod val="85000"/>
                </a:schemeClr>
              </a:solidFill>
              <a:ln w="19050">
                <a:noFill/>
              </a:ln>
              <a:effectLst/>
            </c:spPr>
            <c:extLst>
              <c:ext xmlns:c16="http://schemas.microsoft.com/office/drawing/2014/chart" uri="{C3380CC4-5D6E-409C-BE32-E72D297353CC}">
                <c16:uniqueId val="{00000007-BC4E-42D1-99D6-F4D0678FEC41}"/>
              </c:ext>
            </c:extLst>
          </c:dPt>
          <c:dPt>
            <c:idx val="4"/>
            <c:bubble3D val="0"/>
            <c:spPr>
              <a:noFill/>
              <a:ln w="19050">
                <a:noFill/>
              </a:ln>
              <a:effectLst/>
            </c:spPr>
            <c:extLst>
              <c:ext xmlns:c16="http://schemas.microsoft.com/office/drawing/2014/chart" uri="{C3380CC4-5D6E-409C-BE32-E72D297353CC}">
                <c16:uniqueId val="{00000009-BC4E-42D1-99D6-F4D0678FEC41}"/>
              </c:ext>
            </c:extLst>
          </c:dPt>
          <c:val>
            <c:numRef>
              <c:f>Kopsavilkums!$T$10:$T$14</c:f>
              <c:numCache>
                <c:formatCode>General</c:formatCode>
                <c:ptCount val="5"/>
                <c:pt idx="0">
                  <c:v>0</c:v>
                </c:pt>
                <c:pt idx="1">
                  <c:v>2</c:v>
                </c:pt>
                <c:pt idx="2">
                  <c:v>1</c:v>
                </c:pt>
                <c:pt idx="3">
                  <c:v>0</c:v>
                </c:pt>
                <c:pt idx="4">
                  <c:v>95</c:v>
                </c:pt>
              </c:numCache>
            </c:numRef>
          </c:val>
          <c:extLst>
            <c:ext xmlns:c16="http://schemas.microsoft.com/office/drawing/2014/chart" uri="{C3380CC4-5D6E-409C-BE32-E72D297353CC}">
              <c16:uniqueId val="{0000000A-BC4E-42D1-99D6-F4D0678FEC4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CCFF99"/>
              </a:solidFill>
              <a:ln w="19050">
                <a:noFill/>
              </a:ln>
              <a:effectLst/>
            </c:spPr>
            <c:extLst>
              <c:ext xmlns:c16="http://schemas.microsoft.com/office/drawing/2014/chart" uri="{C3380CC4-5D6E-409C-BE32-E72D297353CC}">
                <c16:uniqueId val="{00000001-176B-4CAA-B649-141690952C09}"/>
              </c:ext>
            </c:extLst>
          </c:dPt>
          <c:dPt>
            <c:idx val="1"/>
            <c:bubble3D val="0"/>
            <c:spPr>
              <a:solidFill>
                <a:srgbClr val="FFFF99"/>
              </a:solidFill>
              <a:ln w="19050">
                <a:noFill/>
              </a:ln>
              <a:effectLst/>
            </c:spPr>
            <c:extLst>
              <c:ext xmlns:c16="http://schemas.microsoft.com/office/drawing/2014/chart" uri="{C3380CC4-5D6E-409C-BE32-E72D297353CC}">
                <c16:uniqueId val="{00000003-176B-4CAA-B649-141690952C09}"/>
              </c:ext>
            </c:extLst>
          </c:dPt>
          <c:dPt>
            <c:idx val="2"/>
            <c:bubble3D val="0"/>
            <c:spPr>
              <a:solidFill>
                <a:srgbClr val="FFCCCC"/>
              </a:solidFill>
              <a:ln w="19050">
                <a:noFill/>
              </a:ln>
              <a:effectLst/>
            </c:spPr>
            <c:extLst>
              <c:ext xmlns:c16="http://schemas.microsoft.com/office/drawing/2014/chart" uri="{C3380CC4-5D6E-409C-BE32-E72D297353CC}">
                <c16:uniqueId val="{00000005-176B-4CAA-B649-141690952C09}"/>
              </c:ext>
            </c:extLst>
          </c:dPt>
          <c:dPt>
            <c:idx val="3"/>
            <c:bubble3D val="0"/>
            <c:spPr>
              <a:solidFill>
                <a:schemeClr val="bg1">
                  <a:lumMod val="85000"/>
                </a:schemeClr>
              </a:solidFill>
              <a:ln w="19050">
                <a:noFill/>
              </a:ln>
              <a:effectLst/>
            </c:spPr>
            <c:extLst>
              <c:ext xmlns:c16="http://schemas.microsoft.com/office/drawing/2014/chart" uri="{C3380CC4-5D6E-409C-BE32-E72D297353CC}">
                <c16:uniqueId val="{00000007-176B-4CAA-B649-141690952C09}"/>
              </c:ext>
            </c:extLst>
          </c:dPt>
          <c:dPt>
            <c:idx val="4"/>
            <c:bubble3D val="0"/>
            <c:spPr>
              <a:noFill/>
              <a:ln w="19050">
                <a:noFill/>
              </a:ln>
              <a:effectLst/>
            </c:spPr>
            <c:extLst>
              <c:ext xmlns:c16="http://schemas.microsoft.com/office/drawing/2014/chart" uri="{C3380CC4-5D6E-409C-BE32-E72D297353CC}">
                <c16:uniqueId val="{00000009-176B-4CAA-B649-141690952C09}"/>
              </c:ext>
            </c:extLst>
          </c:dPt>
          <c:val>
            <c:numRef>
              <c:f>Kopsavilkums!$J$10:$J$14</c:f>
              <c:numCache>
                <c:formatCode>General</c:formatCode>
                <c:ptCount val="5"/>
                <c:pt idx="0">
                  <c:v>0</c:v>
                </c:pt>
                <c:pt idx="1">
                  <c:v>2</c:v>
                </c:pt>
                <c:pt idx="2">
                  <c:v>1</c:v>
                </c:pt>
                <c:pt idx="3">
                  <c:v>0</c:v>
                </c:pt>
                <c:pt idx="4">
                  <c:v>158</c:v>
                </c:pt>
              </c:numCache>
            </c:numRef>
          </c:val>
          <c:extLst>
            <c:ext xmlns:c16="http://schemas.microsoft.com/office/drawing/2014/chart" uri="{C3380CC4-5D6E-409C-BE32-E72D297353CC}">
              <c16:uniqueId val="{0000000A-176B-4CAA-B649-141690952C09}"/>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12</xdr:col>
      <xdr:colOff>13608</xdr:colOff>
      <xdr:row>17</xdr:row>
      <xdr:rowOff>6123</xdr:rowOff>
    </xdr:from>
    <xdr:to>
      <xdr:col>14</xdr:col>
      <xdr:colOff>585108</xdr:colOff>
      <xdr:row>21</xdr:row>
      <xdr:rowOff>170089</xdr:rowOff>
    </xdr:to>
    <xdr:graphicFrame macro="">
      <xdr:nvGraphicFramePr>
        <xdr:cNvPr id="6" name="Chart 5">
          <a:extLst>
            <a:ext uri="{FF2B5EF4-FFF2-40B4-BE49-F238E27FC236}">
              <a16:creationId xmlns:a16="http://schemas.microsoft.com/office/drawing/2014/main" id="{6423FC33-E0AF-4C37-9163-9E839E0F4B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16</xdr:row>
      <xdr:rowOff>190500</xdr:rowOff>
    </xdr:from>
    <xdr:to>
      <xdr:col>24</xdr:col>
      <xdr:colOff>571499</xdr:colOff>
      <xdr:row>21</xdr:row>
      <xdr:rowOff>163966</xdr:rowOff>
    </xdr:to>
    <xdr:graphicFrame macro="">
      <xdr:nvGraphicFramePr>
        <xdr:cNvPr id="7" name="Chart 6">
          <a:extLst>
            <a:ext uri="{FF2B5EF4-FFF2-40B4-BE49-F238E27FC236}">
              <a16:creationId xmlns:a16="http://schemas.microsoft.com/office/drawing/2014/main" id="{33FC6C05-6E43-4922-AA82-8F73B508BF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0</xdr:colOff>
      <xdr:row>16</xdr:row>
      <xdr:rowOff>190500</xdr:rowOff>
    </xdr:from>
    <xdr:to>
      <xdr:col>33</xdr:col>
      <xdr:colOff>571499</xdr:colOff>
      <xdr:row>21</xdr:row>
      <xdr:rowOff>163966</xdr:rowOff>
    </xdr:to>
    <xdr:graphicFrame macro="">
      <xdr:nvGraphicFramePr>
        <xdr:cNvPr id="8" name="Chart 7">
          <a:extLst>
            <a:ext uri="{FF2B5EF4-FFF2-40B4-BE49-F238E27FC236}">
              <a16:creationId xmlns:a16="http://schemas.microsoft.com/office/drawing/2014/main" id="{8FE11B27-903D-4C50-A26F-B94001F3FC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40</xdr:col>
      <xdr:colOff>0</xdr:colOff>
      <xdr:row>16</xdr:row>
      <xdr:rowOff>190500</xdr:rowOff>
    </xdr:from>
    <xdr:to>
      <xdr:col>42</xdr:col>
      <xdr:colOff>571499</xdr:colOff>
      <xdr:row>21</xdr:row>
      <xdr:rowOff>163966</xdr:rowOff>
    </xdr:to>
    <xdr:graphicFrame macro="">
      <xdr:nvGraphicFramePr>
        <xdr:cNvPr id="9" name="Chart 8">
          <a:extLst>
            <a:ext uri="{FF2B5EF4-FFF2-40B4-BE49-F238E27FC236}">
              <a16:creationId xmlns:a16="http://schemas.microsoft.com/office/drawing/2014/main" id="{BBCEA3D5-DF1C-4B84-BE3F-BD799C9BD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13608</xdr:colOff>
      <xdr:row>17</xdr:row>
      <xdr:rowOff>6123</xdr:rowOff>
    </xdr:from>
    <xdr:to>
      <xdr:col>14</xdr:col>
      <xdr:colOff>585108</xdr:colOff>
      <xdr:row>21</xdr:row>
      <xdr:rowOff>170089</xdr:rowOff>
    </xdr:to>
    <xdr:graphicFrame macro="">
      <xdr:nvGraphicFramePr>
        <xdr:cNvPr id="14" name="Chart 13">
          <a:extLst>
            <a:ext uri="{FF2B5EF4-FFF2-40B4-BE49-F238E27FC236}">
              <a16:creationId xmlns:a16="http://schemas.microsoft.com/office/drawing/2014/main" id="{8DCCE992-964C-4278-9943-BEF24D66B0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40</xdr:col>
      <xdr:colOff>0</xdr:colOff>
      <xdr:row>8</xdr:row>
      <xdr:rowOff>0</xdr:rowOff>
    </xdr:from>
    <xdr:to>
      <xdr:col>42</xdr:col>
      <xdr:colOff>571499</xdr:colOff>
      <xdr:row>13</xdr:row>
      <xdr:rowOff>167141</xdr:rowOff>
    </xdr:to>
    <xdr:graphicFrame macro="">
      <xdr:nvGraphicFramePr>
        <xdr:cNvPr id="18" name="Chart 17">
          <a:extLst>
            <a:ext uri="{FF2B5EF4-FFF2-40B4-BE49-F238E27FC236}">
              <a16:creationId xmlns:a16="http://schemas.microsoft.com/office/drawing/2014/main" id="{C86A3DA9-0909-438E-909C-C9AD0D239D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31</xdr:col>
      <xdr:colOff>0</xdr:colOff>
      <xdr:row>8</xdr:row>
      <xdr:rowOff>0</xdr:rowOff>
    </xdr:from>
    <xdr:to>
      <xdr:col>33</xdr:col>
      <xdr:colOff>571499</xdr:colOff>
      <xdr:row>13</xdr:row>
      <xdr:rowOff>167141</xdr:rowOff>
    </xdr:to>
    <xdr:graphicFrame macro="">
      <xdr:nvGraphicFramePr>
        <xdr:cNvPr id="19" name="Chart 18">
          <a:extLst>
            <a:ext uri="{FF2B5EF4-FFF2-40B4-BE49-F238E27FC236}">
              <a16:creationId xmlns:a16="http://schemas.microsoft.com/office/drawing/2014/main" id="{1FD5AE48-6F47-4040-95CC-8A06E6C4B8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22</xdr:col>
      <xdr:colOff>0</xdr:colOff>
      <xdr:row>8</xdr:row>
      <xdr:rowOff>0</xdr:rowOff>
    </xdr:from>
    <xdr:to>
      <xdr:col>24</xdr:col>
      <xdr:colOff>571499</xdr:colOff>
      <xdr:row>13</xdr:row>
      <xdr:rowOff>167141</xdr:rowOff>
    </xdr:to>
    <xdr:graphicFrame macro="">
      <xdr:nvGraphicFramePr>
        <xdr:cNvPr id="20" name="Chart 19">
          <a:extLst>
            <a:ext uri="{FF2B5EF4-FFF2-40B4-BE49-F238E27FC236}">
              <a16:creationId xmlns:a16="http://schemas.microsoft.com/office/drawing/2014/main" id="{1FCFE707-0926-4569-8838-A9BA617A81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0</xdr:colOff>
      <xdr:row>8</xdr:row>
      <xdr:rowOff>0</xdr:rowOff>
    </xdr:from>
    <xdr:to>
      <xdr:col>14</xdr:col>
      <xdr:colOff>571499</xdr:colOff>
      <xdr:row>13</xdr:row>
      <xdr:rowOff>167141</xdr:rowOff>
    </xdr:to>
    <xdr:graphicFrame macro="">
      <xdr:nvGraphicFramePr>
        <xdr:cNvPr id="21" name="Chart 20">
          <a:extLst>
            <a:ext uri="{FF2B5EF4-FFF2-40B4-BE49-F238E27FC236}">
              <a16:creationId xmlns:a16="http://schemas.microsoft.com/office/drawing/2014/main" id="{9364A148-6207-4776-99F3-FC3492345C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varam.gov.lv/lv/r2-digitalas-tehnologijas" TargetMode="External"/><Relationship Id="rId21" Type="http://schemas.openxmlformats.org/officeDocument/2006/relationships/hyperlink" Target="https://www.varam.gov.lv/lv/22-apaksnodala-pakalpojumu-parvaldibas-uzdevumi-pu" TargetMode="External"/><Relationship Id="rId42" Type="http://schemas.openxmlformats.org/officeDocument/2006/relationships/hyperlink" Target="https://www.varam.gov.lv/lv/r2-digitalas-tehnologijas" TargetMode="External"/><Relationship Id="rId47" Type="http://schemas.openxmlformats.org/officeDocument/2006/relationships/hyperlink" Target="https://www.varam.gov.lv/lv/s4-kompetences" TargetMode="External"/><Relationship Id="rId63" Type="http://schemas.openxmlformats.org/officeDocument/2006/relationships/hyperlink" Target="https://www.varam.gov.lv/lv/22-apaksnodala-pakalpojumu-parvaldibas-uzdevumi-pu" TargetMode="External"/><Relationship Id="rId68" Type="http://schemas.openxmlformats.org/officeDocument/2006/relationships/hyperlink" Target="https://www.varam.gov.lv/lv/22-apaksnodala-pakalpojumu-parvaldibas-uzdevumi-pu" TargetMode="External"/><Relationship Id="rId84" Type="http://schemas.openxmlformats.org/officeDocument/2006/relationships/hyperlink" Target="https://www.varam.gov.lv/lv/22-apaksnodala-pakalpojumu-parvaldibas-uzdevumi-pu" TargetMode="External"/><Relationship Id="rId89" Type="http://schemas.openxmlformats.org/officeDocument/2006/relationships/hyperlink" Target="https://www.varam.gov.lv/lv/s1-organizatoriska-struktura" TargetMode="External"/><Relationship Id="rId112" Type="http://schemas.openxmlformats.org/officeDocument/2006/relationships/hyperlink" Target="https://www.varam.gov.lv/lv/s8-partneri" TargetMode="External"/><Relationship Id="rId16" Type="http://schemas.openxmlformats.org/officeDocument/2006/relationships/hyperlink" Target="https://www.varam.gov.lv/lv/22-apaksnodala-pakalpojumu-parvaldibas-uzdevumi-pu" TargetMode="External"/><Relationship Id="rId107" Type="http://schemas.openxmlformats.org/officeDocument/2006/relationships/hyperlink" Target="https://www.varam.gov.lv/lv/s6-procesi" TargetMode="External"/><Relationship Id="rId11" Type="http://schemas.openxmlformats.org/officeDocument/2006/relationships/hyperlink" Target="https://www.varam.gov.lv/lv/22-apaksnodala-pakalpojumu-parvaldibas-uzdevumi-pu" TargetMode="External"/><Relationship Id="rId32" Type="http://schemas.openxmlformats.org/officeDocument/2006/relationships/hyperlink" Target="https://www.varam.gov.lv/lv/s1-organizatoriska-struktura" TargetMode="External"/><Relationship Id="rId37" Type="http://schemas.openxmlformats.org/officeDocument/2006/relationships/hyperlink" Target="https://www.varam.gov.lv/lv/s6-procesi" TargetMode="External"/><Relationship Id="rId53" Type="http://schemas.openxmlformats.org/officeDocument/2006/relationships/hyperlink" Target="https://www.varam.gov.lv/lv/r1-informacija" TargetMode="External"/><Relationship Id="rId58" Type="http://schemas.openxmlformats.org/officeDocument/2006/relationships/hyperlink" Target="https://www.varam.gov.lv/lv/22-apaksnodala-pakalpojumu-parvaldibas-uzdevumi-pu" TargetMode="External"/><Relationship Id="rId74" Type="http://schemas.openxmlformats.org/officeDocument/2006/relationships/hyperlink" Target="https://www.varam.gov.lv/lv/22-apaksnodala-pakalpojumu-parvaldibas-uzdevumi-pu" TargetMode="External"/><Relationship Id="rId79" Type="http://schemas.openxmlformats.org/officeDocument/2006/relationships/hyperlink" Target="https://www.varam.gov.lv/lv/22-apaksnodala-pakalpojumu-parvaldibas-uzdevumi-pu" TargetMode="External"/><Relationship Id="rId102" Type="http://schemas.openxmlformats.org/officeDocument/2006/relationships/hyperlink" Target="https://www.varam.gov.lv/lv/s5-vadlinijas" TargetMode="External"/><Relationship Id="rId123" Type="http://schemas.openxmlformats.org/officeDocument/2006/relationships/hyperlink" Target="https://www.varam.gov.lv/lv/22-apaksnodala-pakalpojumu-parvaldibas-uzdevumi-pu" TargetMode="External"/><Relationship Id="rId128" Type="http://schemas.openxmlformats.org/officeDocument/2006/relationships/vmlDrawing" Target="../drawings/vmlDrawing1.vml"/><Relationship Id="rId5" Type="http://schemas.openxmlformats.org/officeDocument/2006/relationships/hyperlink" Target="https://www.varam.gov.lv/lv/22-apaksnodala-pakalpojumu-parvaldibas-uzdevumi-pu" TargetMode="External"/><Relationship Id="rId90" Type="http://schemas.openxmlformats.org/officeDocument/2006/relationships/hyperlink" Target="https://www.varam.gov.lv/lv/s1-organizatoriska-struktura" TargetMode="External"/><Relationship Id="rId95" Type="http://schemas.openxmlformats.org/officeDocument/2006/relationships/hyperlink" Target="https://www.varam.gov.lv/lv/s3-personals-cilveki" TargetMode="External"/><Relationship Id="rId22" Type="http://schemas.openxmlformats.org/officeDocument/2006/relationships/hyperlink" Target="https://www.varam.gov.lv/lv/22-apaksnodala-pakalpojumu-parvaldibas-uzdevumi-pu" TargetMode="External"/><Relationship Id="rId27" Type="http://schemas.openxmlformats.org/officeDocument/2006/relationships/hyperlink" Target="https://www.varam.gov.lv/lv/22-apaksnodala-pakalpojumu-parvaldibas-uzdevumi-pu" TargetMode="External"/><Relationship Id="rId43" Type="http://schemas.openxmlformats.org/officeDocument/2006/relationships/hyperlink" Target="https://www.varam.gov.lv/lv/r3-citi-resursi" TargetMode="External"/><Relationship Id="rId48" Type="http://schemas.openxmlformats.org/officeDocument/2006/relationships/hyperlink" Target="https://www.varam.gov.lv/lv/s5-vadlinijas" TargetMode="External"/><Relationship Id="rId64" Type="http://schemas.openxmlformats.org/officeDocument/2006/relationships/hyperlink" Target="https://www.varam.gov.lv/lv/22-apaksnodala-pakalpojumu-parvaldibas-uzdevumi-pu" TargetMode="External"/><Relationship Id="rId69" Type="http://schemas.openxmlformats.org/officeDocument/2006/relationships/hyperlink" Target="https://www.varam.gov.lv/lv/22-apaksnodala-pakalpojumu-parvaldibas-uzdevumi-pu" TargetMode="External"/><Relationship Id="rId113" Type="http://schemas.openxmlformats.org/officeDocument/2006/relationships/hyperlink" Target="https://www.varam.gov.lv/lv/s9-pakalpojumu-sanemeji" TargetMode="External"/><Relationship Id="rId118" Type="http://schemas.openxmlformats.org/officeDocument/2006/relationships/hyperlink" Target="https://www.varam.gov.lv/lv/r2-digitalas-tehnologijas" TargetMode="External"/><Relationship Id="rId80" Type="http://schemas.openxmlformats.org/officeDocument/2006/relationships/hyperlink" Target="https://www.varam.gov.lv/lv/22-apaksnodala-pakalpojumu-parvaldibas-uzdevumi-pu" TargetMode="External"/><Relationship Id="rId85" Type="http://schemas.openxmlformats.org/officeDocument/2006/relationships/hyperlink" Target="https://www.varam.gov.lv/lv/22-apaksnodala-pakalpojumu-parvaldibas-uzdevumi-pu" TargetMode="External"/><Relationship Id="rId12" Type="http://schemas.openxmlformats.org/officeDocument/2006/relationships/hyperlink" Target="https://www.varam.gov.lv/lv/22-apaksnodala-pakalpojumu-parvaldibas-uzdevumi-pu" TargetMode="External"/><Relationship Id="rId17" Type="http://schemas.openxmlformats.org/officeDocument/2006/relationships/hyperlink" Target="https://www.varam.gov.lv/lv/22-apaksnodala-pakalpojumu-parvaldibas-uzdevumi-pu" TargetMode="External"/><Relationship Id="rId33" Type="http://schemas.openxmlformats.org/officeDocument/2006/relationships/hyperlink" Target="https://www.varam.gov.lv/lv/s2-kultura" TargetMode="External"/><Relationship Id="rId38" Type="http://schemas.openxmlformats.org/officeDocument/2006/relationships/hyperlink" Target="https://www.varam.gov.lv/lv/s7-normativais-regulejums" TargetMode="External"/><Relationship Id="rId59" Type="http://schemas.openxmlformats.org/officeDocument/2006/relationships/hyperlink" Target="https://www.varam.gov.lv/lv/22-apaksnodala-pakalpojumu-parvaldibas-uzdevumi-pu" TargetMode="External"/><Relationship Id="rId103" Type="http://schemas.openxmlformats.org/officeDocument/2006/relationships/hyperlink" Target="https://www.varam.gov.lv/lv/s5-vadlinijas" TargetMode="External"/><Relationship Id="rId108" Type="http://schemas.openxmlformats.org/officeDocument/2006/relationships/hyperlink" Target="https://www.varam.gov.lv/lv/s7-normativais-regulejums" TargetMode="External"/><Relationship Id="rId124" Type="http://schemas.openxmlformats.org/officeDocument/2006/relationships/hyperlink" Target="https://www.varam.gov.lv/lv/r1-informacija" TargetMode="External"/><Relationship Id="rId129" Type="http://schemas.openxmlformats.org/officeDocument/2006/relationships/comments" Target="../comments1.xml"/><Relationship Id="rId54" Type="http://schemas.openxmlformats.org/officeDocument/2006/relationships/hyperlink" Target="https://www.varam.gov.lv/lv/r2-digitalas-tehnologijas" TargetMode="External"/><Relationship Id="rId70" Type="http://schemas.openxmlformats.org/officeDocument/2006/relationships/hyperlink" Target="https://www.varam.gov.lv/lv/22-apaksnodala-pakalpojumu-parvaldibas-uzdevumi-pu" TargetMode="External"/><Relationship Id="rId75" Type="http://schemas.openxmlformats.org/officeDocument/2006/relationships/hyperlink" Target="https://www.varam.gov.lv/lv/22-apaksnodala-pakalpojumu-parvaldibas-uzdevumi-pu" TargetMode="External"/><Relationship Id="rId91" Type="http://schemas.openxmlformats.org/officeDocument/2006/relationships/hyperlink" Target="https://www.varam.gov.lv/lv/s2-kultura" TargetMode="External"/><Relationship Id="rId96" Type="http://schemas.openxmlformats.org/officeDocument/2006/relationships/hyperlink" Target="https://www.varam.gov.lv/lv/s3-personals-cilveki" TargetMode="External"/><Relationship Id="rId1" Type="http://schemas.openxmlformats.org/officeDocument/2006/relationships/hyperlink" Target="https://www.varam.gov.lv/lv/22-apaksnodala-pakalpojumu-parvaldibas-uzdevumi-pu" TargetMode="External"/><Relationship Id="rId6" Type="http://schemas.openxmlformats.org/officeDocument/2006/relationships/hyperlink" Target="https://www.varam.gov.lv/lv/22-apaksnodala-pakalpojumu-parvaldibas-uzdevumi-pu" TargetMode="External"/><Relationship Id="rId23" Type="http://schemas.openxmlformats.org/officeDocument/2006/relationships/hyperlink" Target="https://www.varam.gov.lv/lv/22-apaksnodala-pakalpojumu-parvaldibas-uzdevumi-pu" TargetMode="External"/><Relationship Id="rId28" Type="http://schemas.openxmlformats.org/officeDocument/2006/relationships/hyperlink" Target="https://www.varam.gov.lv/lv/22-apaksnodala-pakalpojumu-parvaldibas-uzdevumi-pu" TargetMode="External"/><Relationship Id="rId49" Type="http://schemas.openxmlformats.org/officeDocument/2006/relationships/hyperlink" Target="https://www.varam.gov.lv/lv/s6-procesi" TargetMode="External"/><Relationship Id="rId114" Type="http://schemas.openxmlformats.org/officeDocument/2006/relationships/hyperlink" Target="https://www.varam.gov.lv/lv/r2-digitalas-tehnologijas" TargetMode="External"/><Relationship Id="rId119" Type="http://schemas.openxmlformats.org/officeDocument/2006/relationships/hyperlink" Target="https://www.varam.gov.lv/lv/r2-digitalas-tehnologijas" TargetMode="External"/><Relationship Id="rId44" Type="http://schemas.openxmlformats.org/officeDocument/2006/relationships/hyperlink" Target="https://www.varam.gov.lv/lv/s1-organizatoriska-struktura" TargetMode="External"/><Relationship Id="rId60" Type="http://schemas.openxmlformats.org/officeDocument/2006/relationships/hyperlink" Target="https://www.varam.gov.lv/lv/22-apaksnodala-pakalpojumu-parvaldibas-uzdevumi-pu" TargetMode="External"/><Relationship Id="rId65" Type="http://schemas.openxmlformats.org/officeDocument/2006/relationships/hyperlink" Target="https://www.varam.gov.lv/lv/22-apaksnodala-pakalpojumu-parvaldibas-uzdevumi-pu" TargetMode="External"/><Relationship Id="rId81" Type="http://schemas.openxmlformats.org/officeDocument/2006/relationships/hyperlink" Target="https://www.varam.gov.lv/lv/22-apaksnodala-pakalpojumu-parvaldibas-uzdevumi-pu" TargetMode="External"/><Relationship Id="rId86" Type="http://schemas.openxmlformats.org/officeDocument/2006/relationships/hyperlink" Target="https://www.varam.gov.lv/lv/2-nodala-pakalpojumu-parvaldibas-uzdevumi-un-pienakumi" TargetMode="External"/><Relationship Id="rId13" Type="http://schemas.openxmlformats.org/officeDocument/2006/relationships/hyperlink" Target="https://www.varam.gov.lv/lv/22-apaksnodala-pakalpojumu-parvaldibas-uzdevumi-pu" TargetMode="External"/><Relationship Id="rId18" Type="http://schemas.openxmlformats.org/officeDocument/2006/relationships/hyperlink" Target="https://www.varam.gov.lv/lv/22-apaksnodala-pakalpojumu-parvaldibas-uzdevumi-pu" TargetMode="External"/><Relationship Id="rId39" Type="http://schemas.openxmlformats.org/officeDocument/2006/relationships/hyperlink" Target="https://www.varam.gov.lv/lv/s8-partneri" TargetMode="External"/><Relationship Id="rId109" Type="http://schemas.openxmlformats.org/officeDocument/2006/relationships/hyperlink" Target="https://www.varam.gov.lv/lv/s7-normativais-regulejums" TargetMode="External"/><Relationship Id="rId34" Type="http://schemas.openxmlformats.org/officeDocument/2006/relationships/hyperlink" Target="https://www.varam.gov.lv/lv/s3-personals-cilveki" TargetMode="External"/><Relationship Id="rId50" Type="http://schemas.openxmlformats.org/officeDocument/2006/relationships/hyperlink" Target="https://www.varam.gov.lv/lv/s7-normativais-regulejums" TargetMode="External"/><Relationship Id="rId55" Type="http://schemas.openxmlformats.org/officeDocument/2006/relationships/hyperlink" Target="https://www.varam.gov.lv/lv/r3-citi-resursi" TargetMode="External"/><Relationship Id="rId76" Type="http://schemas.openxmlformats.org/officeDocument/2006/relationships/hyperlink" Target="https://www.varam.gov.lv/lv/22-apaksnodala-pakalpojumu-parvaldibas-uzdevumi-pu" TargetMode="External"/><Relationship Id="rId97" Type="http://schemas.openxmlformats.org/officeDocument/2006/relationships/hyperlink" Target="https://www.varam.gov.lv/lv/s3-personals-cilveki" TargetMode="External"/><Relationship Id="rId104" Type="http://schemas.openxmlformats.org/officeDocument/2006/relationships/hyperlink" Target="https://www.varam.gov.lv/lv/s5-vadlinijas" TargetMode="External"/><Relationship Id="rId120" Type="http://schemas.openxmlformats.org/officeDocument/2006/relationships/hyperlink" Target="https://www.varam.gov.lv/lv/r2-digitalas-tehnologijas" TargetMode="External"/><Relationship Id="rId125" Type="http://schemas.openxmlformats.org/officeDocument/2006/relationships/hyperlink" Target="https://www.varam.gov.lv/lv/r1-informacija" TargetMode="External"/><Relationship Id="rId7" Type="http://schemas.openxmlformats.org/officeDocument/2006/relationships/hyperlink" Target="https://www.varam.gov.lv/lv/22-apaksnodala-pakalpojumu-parvaldibas-uzdevumi-pu" TargetMode="External"/><Relationship Id="rId71" Type="http://schemas.openxmlformats.org/officeDocument/2006/relationships/hyperlink" Target="https://www.varam.gov.lv/lv/22-apaksnodala-pakalpojumu-parvaldibas-uzdevumi-pu" TargetMode="External"/><Relationship Id="rId92" Type="http://schemas.openxmlformats.org/officeDocument/2006/relationships/hyperlink" Target="https://www.varam.gov.lv/lv/s2-kultura" TargetMode="External"/><Relationship Id="rId2" Type="http://schemas.openxmlformats.org/officeDocument/2006/relationships/hyperlink" Target="https://www.varam.gov.lv/lv/4-nodala-pakalpojumiem-un-pakalpojumu-parvaldibai-nepieciesamas-spejas-un-resursi" TargetMode="External"/><Relationship Id="rId29" Type="http://schemas.openxmlformats.org/officeDocument/2006/relationships/hyperlink" Target="https://www.varam.gov.lv/lv/22-apaksnodala-pakalpojumu-parvaldibas-uzdevumi-pu" TargetMode="External"/><Relationship Id="rId24" Type="http://schemas.openxmlformats.org/officeDocument/2006/relationships/hyperlink" Target="https://www.varam.gov.lv/lv/22-apaksnodala-pakalpojumu-parvaldibas-uzdevumi-pu" TargetMode="External"/><Relationship Id="rId40" Type="http://schemas.openxmlformats.org/officeDocument/2006/relationships/hyperlink" Target="https://www.varam.gov.lv/lv/s9-pakalpojumu-sanemeji" TargetMode="External"/><Relationship Id="rId45" Type="http://schemas.openxmlformats.org/officeDocument/2006/relationships/hyperlink" Target="https://www.varam.gov.lv/lv/s2-kultura" TargetMode="External"/><Relationship Id="rId66" Type="http://schemas.openxmlformats.org/officeDocument/2006/relationships/hyperlink" Target="https://www.varam.gov.lv/lv/22-apaksnodala-pakalpojumu-parvaldibas-uzdevumi-pu" TargetMode="External"/><Relationship Id="rId87" Type="http://schemas.openxmlformats.org/officeDocument/2006/relationships/hyperlink" Target="https://www.varam.gov.lv/lv/s1-organizatoriska-struktura" TargetMode="External"/><Relationship Id="rId110" Type="http://schemas.openxmlformats.org/officeDocument/2006/relationships/hyperlink" Target="https://www.varam.gov.lv/lv/s7-normativais-regulejums" TargetMode="External"/><Relationship Id="rId115" Type="http://schemas.openxmlformats.org/officeDocument/2006/relationships/hyperlink" Target="https://www.varam.gov.lv/lv/r2-digitalas-tehnologijas" TargetMode="External"/><Relationship Id="rId61" Type="http://schemas.openxmlformats.org/officeDocument/2006/relationships/hyperlink" Target="https://www.varam.gov.lv/lv/22-apaksnodala-pakalpojumu-parvaldibas-uzdevumi-pu" TargetMode="External"/><Relationship Id="rId82" Type="http://schemas.openxmlformats.org/officeDocument/2006/relationships/hyperlink" Target="https://www.varam.gov.lv/lv/22-apaksnodala-pakalpojumu-parvaldibas-uzdevumi-pu" TargetMode="External"/><Relationship Id="rId19" Type="http://schemas.openxmlformats.org/officeDocument/2006/relationships/hyperlink" Target="https://www.varam.gov.lv/lv/22-apaksnodala-pakalpojumu-parvaldibas-uzdevumi-pu" TargetMode="External"/><Relationship Id="rId14" Type="http://schemas.openxmlformats.org/officeDocument/2006/relationships/hyperlink" Target="https://www.varam.gov.lv/lv/22-apaksnodala-pakalpojumu-parvaldibas-uzdevumi-pu" TargetMode="External"/><Relationship Id="rId30" Type="http://schemas.openxmlformats.org/officeDocument/2006/relationships/hyperlink" Target="https://www.varam.gov.lv/lv/22-apaksnodala-pakalpojumu-parvaldibas-uzdevumi-pu" TargetMode="External"/><Relationship Id="rId35" Type="http://schemas.openxmlformats.org/officeDocument/2006/relationships/hyperlink" Target="https://www.varam.gov.lv/lv/s4-kompetences" TargetMode="External"/><Relationship Id="rId56" Type="http://schemas.openxmlformats.org/officeDocument/2006/relationships/hyperlink" Target="https://www.varam.gov.lv/lv/22-apaksnodala-pakalpojumu-parvaldibas-uzdevumi-pu" TargetMode="External"/><Relationship Id="rId77" Type="http://schemas.openxmlformats.org/officeDocument/2006/relationships/hyperlink" Target="https://www.varam.gov.lv/lv/22-apaksnodala-pakalpojumu-parvaldibas-uzdevumi-pu" TargetMode="External"/><Relationship Id="rId100" Type="http://schemas.openxmlformats.org/officeDocument/2006/relationships/hyperlink" Target="https://www.varam.gov.lv/lv/s4-kompetences" TargetMode="External"/><Relationship Id="rId105" Type="http://schemas.openxmlformats.org/officeDocument/2006/relationships/hyperlink" Target="https://www.varam.gov.lv/lv/s6-procesi" TargetMode="External"/><Relationship Id="rId126" Type="http://schemas.openxmlformats.org/officeDocument/2006/relationships/hyperlink" Target="https://www.varam.gov.lv/lv/r1-informacija" TargetMode="External"/><Relationship Id="rId8" Type="http://schemas.openxmlformats.org/officeDocument/2006/relationships/hyperlink" Target="https://www.varam.gov.lv/lv/22-apaksnodala-pakalpojumu-parvaldibas-uzdevumi-pu" TargetMode="External"/><Relationship Id="rId51" Type="http://schemas.openxmlformats.org/officeDocument/2006/relationships/hyperlink" Target="https://www.varam.gov.lv/lv/s8-partneri" TargetMode="External"/><Relationship Id="rId72" Type="http://schemas.openxmlformats.org/officeDocument/2006/relationships/hyperlink" Target="https://www.varam.gov.lv/lv/22-apaksnodala-pakalpojumu-parvaldibas-uzdevumi-pu" TargetMode="External"/><Relationship Id="rId93" Type="http://schemas.openxmlformats.org/officeDocument/2006/relationships/hyperlink" Target="https://www.varam.gov.lv/lv/s2-kultura" TargetMode="External"/><Relationship Id="rId98" Type="http://schemas.openxmlformats.org/officeDocument/2006/relationships/hyperlink" Target="https://www.varam.gov.lv/lv/s4-kompetences" TargetMode="External"/><Relationship Id="rId121" Type="http://schemas.openxmlformats.org/officeDocument/2006/relationships/hyperlink" Target="https://www.varam.gov.lv/lv/r2-digitalas-tehnologijas" TargetMode="External"/><Relationship Id="rId3" Type="http://schemas.openxmlformats.org/officeDocument/2006/relationships/hyperlink" Target="https://www.varam.gov.lv/lv/22-apaksnodala-pakalpojumu-parvaldibas-uzdevumi-pu" TargetMode="External"/><Relationship Id="rId25" Type="http://schemas.openxmlformats.org/officeDocument/2006/relationships/hyperlink" Target="https://www.varam.gov.lv/lv/22-apaksnodala-pakalpojumu-parvaldibas-uzdevumi-pu" TargetMode="External"/><Relationship Id="rId46" Type="http://schemas.openxmlformats.org/officeDocument/2006/relationships/hyperlink" Target="https://www.varam.gov.lv/lv/s3-personals-cilveki" TargetMode="External"/><Relationship Id="rId67" Type="http://schemas.openxmlformats.org/officeDocument/2006/relationships/hyperlink" Target="https://www.varam.gov.lv/lv/22-apaksnodala-pakalpojumu-parvaldibas-uzdevumi-pu" TargetMode="External"/><Relationship Id="rId116" Type="http://schemas.openxmlformats.org/officeDocument/2006/relationships/hyperlink" Target="https://www.varam.gov.lv/lv/r2-digitalas-tehnologijas" TargetMode="External"/><Relationship Id="rId20" Type="http://schemas.openxmlformats.org/officeDocument/2006/relationships/hyperlink" Target="https://www.varam.gov.lv/lv/22-apaksnodala-pakalpojumu-parvaldibas-uzdevumi-pu" TargetMode="External"/><Relationship Id="rId41" Type="http://schemas.openxmlformats.org/officeDocument/2006/relationships/hyperlink" Target="https://www.varam.gov.lv/lv/r1-informacija" TargetMode="External"/><Relationship Id="rId62" Type="http://schemas.openxmlformats.org/officeDocument/2006/relationships/hyperlink" Target="https://www.varam.gov.lv/lv/22-apaksnodala-pakalpojumu-parvaldibas-uzdevumi-pu" TargetMode="External"/><Relationship Id="rId83" Type="http://schemas.openxmlformats.org/officeDocument/2006/relationships/hyperlink" Target="https://www.varam.gov.lv/lv/22-apaksnodala-pakalpojumu-parvaldibas-uzdevumi-pu" TargetMode="External"/><Relationship Id="rId88" Type="http://schemas.openxmlformats.org/officeDocument/2006/relationships/hyperlink" Target="https://www.varam.gov.lv/lv/s1-organizatoriska-struktura" TargetMode="External"/><Relationship Id="rId111" Type="http://schemas.openxmlformats.org/officeDocument/2006/relationships/hyperlink" Target="https://www.varam.gov.lv/lv/s8-partneri" TargetMode="External"/><Relationship Id="rId15" Type="http://schemas.openxmlformats.org/officeDocument/2006/relationships/hyperlink" Target="https://www.varam.gov.lv/lv/22-apaksnodala-pakalpojumu-parvaldibas-uzdevumi-pu" TargetMode="External"/><Relationship Id="rId36" Type="http://schemas.openxmlformats.org/officeDocument/2006/relationships/hyperlink" Target="https://www.varam.gov.lv/lv/s5-vadlinijas" TargetMode="External"/><Relationship Id="rId57" Type="http://schemas.openxmlformats.org/officeDocument/2006/relationships/hyperlink" Target="https://www.varam.gov.lv/lv/22-apaksnodala-pakalpojumu-parvaldibas-uzdevumi-pu" TargetMode="External"/><Relationship Id="rId106" Type="http://schemas.openxmlformats.org/officeDocument/2006/relationships/hyperlink" Target="https://www.varam.gov.lv/lv/s6-procesi" TargetMode="External"/><Relationship Id="rId127" Type="http://schemas.openxmlformats.org/officeDocument/2006/relationships/printerSettings" Target="../printerSettings/printerSettings1.bin"/><Relationship Id="rId10" Type="http://schemas.openxmlformats.org/officeDocument/2006/relationships/hyperlink" Target="https://www.varam.gov.lv/lv/22-apaksnodala-pakalpojumu-parvaldibas-uzdevumi-pu" TargetMode="External"/><Relationship Id="rId31" Type="http://schemas.openxmlformats.org/officeDocument/2006/relationships/hyperlink" Target="https://www.varam.gov.lv/lv/22-apaksnodala-pakalpojumu-parvaldibas-uzdevumi-pu" TargetMode="External"/><Relationship Id="rId52" Type="http://schemas.openxmlformats.org/officeDocument/2006/relationships/hyperlink" Target="https://www.varam.gov.lv/lv/s9-pakalpojumu-sanemeji" TargetMode="External"/><Relationship Id="rId73" Type="http://schemas.openxmlformats.org/officeDocument/2006/relationships/hyperlink" Target="https://www.varam.gov.lv/lv/22-apaksnodala-pakalpojumu-parvaldibas-uzdevumi-pu" TargetMode="External"/><Relationship Id="rId78" Type="http://schemas.openxmlformats.org/officeDocument/2006/relationships/hyperlink" Target="https://www.varam.gov.lv/lv/22-apaksnodala-pakalpojumu-parvaldibas-uzdevumi-pu" TargetMode="External"/><Relationship Id="rId94" Type="http://schemas.openxmlformats.org/officeDocument/2006/relationships/hyperlink" Target="https://www.varam.gov.lv/lv/s2-kultura" TargetMode="External"/><Relationship Id="rId99" Type="http://schemas.openxmlformats.org/officeDocument/2006/relationships/hyperlink" Target="https://www.varam.gov.lv/lv/s4-kompetences" TargetMode="External"/><Relationship Id="rId101" Type="http://schemas.openxmlformats.org/officeDocument/2006/relationships/hyperlink" Target="https://www.varam.gov.lv/lv/s4-kompetences" TargetMode="External"/><Relationship Id="rId122" Type="http://schemas.openxmlformats.org/officeDocument/2006/relationships/hyperlink" Target="https://www.varam.gov.lv/lv/14-apaksnodala-pakalpojumu-parvaldibas-dalibnieku-lomas-un-pienakumi" TargetMode="External"/><Relationship Id="rId4" Type="http://schemas.openxmlformats.org/officeDocument/2006/relationships/hyperlink" Target="https://www.varam.gov.lv/lv/22-apaksnodala-pakalpojumu-parvaldibas-uzdevumi-pu" TargetMode="External"/><Relationship Id="rId9" Type="http://schemas.openxmlformats.org/officeDocument/2006/relationships/hyperlink" Target="https://www.varam.gov.lv/lv/22-apaksnodala-pakalpojumu-parvaldibas-uzdevumi-pu" TargetMode="External"/><Relationship Id="rId26" Type="http://schemas.openxmlformats.org/officeDocument/2006/relationships/hyperlink" Target="https://www.varam.gov.lv/lv/22-apaksnodala-pakalpojumu-parvaldibas-uzdevumi-pu"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9325A-3017-4C33-BC67-1E9027632F78}">
  <sheetPr>
    <tabColor theme="6" tint="0.59999389629810485"/>
    <outlinePr summaryBelow="0" summaryRight="0"/>
    <pageSetUpPr fitToPage="1"/>
  </sheetPr>
  <dimension ref="A1:BK217"/>
  <sheetViews>
    <sheetView showGridLines="0" showZeros="0" tabSelected="1" zoomScaleNormal="100" workbookViewId="0">
      <pane xSplit="7" ySplit="9" topLeftCell="H10" activePane="bottomRight" state="frozen"/>
      <selection pane="topRight" activeCell="P1" sqref="P1"/>
      <selection pane="bottomLeft" activeCell="A5" sqref="A5"/>
      <selection pane="bottomRight"/>
    </sheetView>
  </sheetViews>
  <sheetFormatPr defaultColWidth="9.140625" defaultRowHeight="15.75" outlineLevelRow="2" outlineLevelCol="1" x14ac:dyDescent="0.25"/>
  <cols>
    <col min="1" max="1" width="4.7109375" style="82" customWidth="1"/>
    <col min="2" max="2" width="7.7109375" style="1" customWidth="1"/>
    <col min="3" max="3" width="5.7109375" style="14" customWidth="1"/>
    <col min="4" max="4" width="65.7109375" style="3" customWidth="1"/>
    <col min="5" max="5" width="12.7109375" style="9" customWidth="1" collapsed="1"/>
    <col min="6" max="7" width="9.7109375" style="33" hidden="1" customWidth="1" outlineLevel="1"/>
    <col min="8" max="19" width="10.7109375" style="9" hidden="1" customWidth="1" outlineLevel="1"/>
    <col min="20" max="49" width="12.7109375" style="9" hidden="1" customWidth="1" outlineLevel="1"/>
    <col min="50" max="50" width="7.7109375" style="9" hidden="1" customWidth="1" outlineLevel="1"/>
    <col min="51" max="54" width="7.7109375" style="41" hidden="1" customWidth="1"/>
    <col min="55" max="55" width="7.7109375" style="9" customWidth="1"/>
    <col min="56" max="57" width="11.7109375" style="1" customWidth="1"/>
    <col min="58" max="58" width="12.7109375" style="102" customWidth="1"/>
    <col min="59" max="60" width="15.7109375" style="5" customWidth="1"/>
    <col min="61" max="62" width="12.7109375" style="1" customWidth="1"/>
    <col min="63" max="63" width="45.7109375" style="63" customWidth="1"/>
    <col min="64" max="16384" width="9.140625" style="2"/>
  </cols>
  <sheetData>
    <row r="1" spans="1:63" ht="15" customHeight="1" x14ac:dyDescent="0.25">
      <c r="A1" s="76"/>
      <c r="B1" s="232" t="s">
        <v>80</v>
      </c>
      <c r="C1" s="233"/>
      <c r="D1" s="233"/>
      <c r="E1" s="234"/>
      <c r="F1" s="200" t="s">
        <v>89</v>
      </c>
      <c r="G1" s="201"/>
      <c r="H1" s="204" t="s">
        <v>388</v>
      </c>
      <c r="I1" s="205"/>
      <c r="J1" s="205"/>
      <c r="K1" s="205"/>
      <c r="L1" s="205"/>
      <c r="M1" s="205"/>
      <c r="N1" s="205"/>
      <c r="O1" s="205"/>
      <c r="P1" s="205"/>
      <c r="Q1" s="205"/>
      <c r="R1" s="205"/>
      <c r="S1" s="206"/>
      <c r="T1" s="17" t="s">
        <v>0</v>
      </c>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213" t="s">
        <v>88</v>
      </c>
      <c r="AY1" s="230" t="s">
        <v>110</v>
      </c>
      <c r="AZ1" s="230"/>
      <c r="BA1" s="230"/>
      <c r="BB1" s="230"/>
      <c r="BC1" s="213" t="s">
        <v>72</v>
      </c>
      <c r="BD1" s="216"/>
      <c r="BE1" s="217"/>
      <c r="BF1" s="96"/>
      <c r="BG1" s="11"/>
      <c r="BH1" s="11"/>
      <c r="BI1" s="19"/>
      <c r="BJ1" s="20"/>
      <c r="BK1" s="64"/>
    </row>
    <row r="2" spans="1:63" ht="15" customHeight="1" x14ac:dyDescent="0.25">
      <c r="A2" s="77"/>
      <c r="B2" s="194" t="s">
        <v>71</v>
      </c>
      <c r="C2" s="195"/>
      <c r="D2" s="226" t="s">
        <v>416</v>
      </c>
      <c r="E2" s="227"/>
      <c r="F2" s="202"/>
      <c r="G2" s="203"/>
      <c r="H2" s="189" t="s">
        <v>55</v>
      </c>
      <c r="I2" s="189" t="s">
        <v>68</v>
      </c>
      <c r="J2" s="189" t="s">
        <v>97</v>
      </c>
      <c r="K2" s="189" t="s">
        <v>66</v>
      </c>
      <c r="L2" s="189" t="s">
        <v>64</v>
      </c>
      <c r="M2" s="189" t="s">
        <v>65</v>
      </c>
      <c r="N2" s="189" t="s">
        <v>56</v>
      </c>
      <c r="O2" s="189" t="s">
        <v>63</v>
      </c>
      <c r="P2" s="189" t="s">
        <v>84</v>
      </c>
      <c r="Q2" s="189" t="s">
        <v>57</v>
      </c>
      <c r="R2" s="189" t="s">
        <v>58</v>
      </c>
      <c r="S2" s="189" t="s">
        <v>59</v>
      </c>
      <c r="T2" s="188" t="s">
        <v>90</v>
      </c>
      <c r="U2" s="188" t="s">
        <v>91</v>
      </c>
      <c r="V2" s="188" t="s">
        <v>4</v>
      </c>
      <c r="W2" s="188" t="s">
        <v>6</v>
      </c>
      <c r="X2" s="188" t="s">
        <v>8</v>
      </c>
      <c r="Y2" s="188" t="s">
        <v>10</v>
      </c>
      <c r="Z2" s="188" t="s">
        <v>12</v>
      </c>
      <c r="AA2" s="188" t="s">
        <v>14</v>
      </c>
      <c r="AB2" s="188" t="s">
        <v>16</v>
      </c>
      <c r="AC2" s="188" t="s">
        <v>18</v>
      </c>
      <c r="AD2" s="188" t="s">
        <v>20</v>
      </c>
      <c r="AE2" s="188" t="s">
        <v>22</v>
      </c>
      <c r="AF2" s="188" t="s">
        <v>62</v>
      </c>
      <c r="AG2" s="188" t="s">
        <v>25</v>
      </c>
      <c r="AH2" s="188" t="s">
        <v>27</v>
      </c>
      <c r="AI2" s="188" t="s">
        <v>29</v>
      </c>
      <c r="AJ2" s="188" t="s">
        <v>31</v>
      </c>
      <c r="AK2" s="188" t="s">
        <v>33</v>
      </c>
      <c r="AL2" s="188" t="s">
        <v>35</v>
      </c>
      <c r="AM2" s="188" t="s">
        <v>92</v>
      </c>
      <c r="AN2" s="188" t="s">
        <v>93</v>
      </c>
      <c r="AO2" s="188" t="s">
        <v>39</v>
      </c>
      <c r="AP2" s="188" t="s">
        <v>41</v>
      </c>
      <c r="AQ2" s="188" t="s">
        <v>94</v>
      </c>
      <c r="AR2" s="188" t="s">
        <v>109</v>
      </c>
      <c r="AS2" s="188" t="s">
        <v>46</v>
      </c>
      <c r="AT2" s="188" t="s">
        <v>48</v>
      </c>
      <c r="AU2" s="188" t="s">
        <v>50</v>
      </c>
      <c r="AV2" s="188" t="s">
        <v>52</v>
      </c>
      <c r="AW2" s="208" t="s">
        <v>54</v>
      </c>
      <c r="AX2" s="213"/>
      <c r="AY2" s="231"/>
      <c r="AZ2" s="231"/>
      <c r="BA2" s="231"/>
      <c r="BB2" s="231"/>
      <c r="BC2" s="213"/>
      <c r="BD2" s="211"/>
      <c r="BE2" s="212"/>
      <c r="BF2" s="97"/>
      <c r="BG2" s="23"/>
      <c r="BH2" s="23"/>
      <c r="BI2" s="21"/>
      <c r="BJ2" s="22"/>
      <c r="BK2" s="42"/>
    </row>
    <row r="3" spans="1:63" ht="15" customHeight="1" x14ac:dyDescent="0.25">
      <c r="A3" s="77"/>
      <c r="B3" s="192" t="s">
        <v>70</v>
      </c>
      <c r="C3" s="193"/>
      <c r="D3" s="84" t="s">
        <v>457</v>
      </c>
      <c r="E3" s="94"/>
      <c r="F3" s="207" t="s">
        <v>388</v>
      </c>
      <c r="G3" s="208" t="s">
        <v>0</v>
      </c>
      <c r="H3" s="189"/>
      <c r="I3" s="189"/>
      <c r="J3" s="189"/>
      <c r="K3" s="189"/>
      <c r="L3" s="189"/>
      <c r="M3" s="189"/>
      <c r="N3" s="189"/>
      <c r="O3" s="189"/>
      <c r="P3" s="189"/>
      <c r="Q3" s="189"/>
      <c r="R3" s="189"/>
      <c r="S3" s="189"/>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208"/>
      <c r="AX3" s="213"/>
      <c r="AY3" s="231"/>
      <c r="AZ3" s="231"/>
      <c r="BA3" s="231"/>
      <c r="BB3" s="231"/>
      <c r="BC3" s="213"/>
      <c r="BD3" s="211"/>
      <c r="BE3" s="212"/>
      <c r="BF3" s="97"/>
      <c r="BG3" s="23"/>
      <c r="BH3" s="23"/>
      <c r="BI3" s="211"/>
      <c r="BJ3" s="212"/>
      <c r="BK3" s="42"/>
    </row>
    <row r="4" spans="1:63" s="1" customFormat="1" ht="24.95" customHeight="1" x14ac:dyDescent="0.25">
      <c r="A4" s="77"/>
      <c r="B4" s="196" t="s">
        <v>413</v>
      </c>
      <c r="C4" s="197"/>
      <c r="D4" s="83" t="s">
        <v>414</v>
      </c>
      <c r="E4" s="95"/>
      <c r="F4" s="207"/>
      <c r="G4" s="208"/>
      <c r="H4" s="189"/>
      <c r="I4" s="189"/>
      <c r="J4" s="189"/>
      <c r="K4" s="189"/>
      <c r="L4" s="189"/>
      <c r="M4" s="189"/>
      <c r="N4" s="189"/>
      <c r="O4" s="189"/>
      <c r="P4" s="189"/>
      <c r="Q4" s="189"/>
      <c r="R4" s="189"/>
      <c r="S4" s="189"/>
      <c r="T4" s="188"/>
      <c r="U4" s="188"/>
      <c r="V4" s="188"/>
      <c r="W4" s="188"/>
      <c r="X4" s="188"/>
      <c r="Y4" s="188"/>
      <c r="Z4" s="188"/>
      <c r="AA4" s="188"/>
      <c r="AB4" s="188"/>
      <c r="AC4" s="188"/>
      <c r="AD4" s="188"/>
      <c r="AE4" s="188"/>
      <c r="AF4" s="188"/>
      <c r="AG4" s="188"/>
      <c r="AH4" s="188"/>
      <c r="AI4" s="188"/>
      <c r="AJ4" s="188"/>
      <c r="AK4" s="188"/>
      <c r="AL4" s="188"/>
      <c r="AM4" s="188"/>
      <c r="AN4" s="188"/>
      <c r="AO4" s="188"/>
      <c r="AP4" s="188"/>
      <c r="AQ4" s="188"/>
      <c r="AR4" s="188"/>
      <c r="AS4" s="188"/>
      <c r="AT4" s="188"/>
      <c r="AU4" s="188"/>
      <c r="AV4" s="188"/>
      <c r="AW4" s="208"/>
      <c r="AX4" s="213"/>
      <c r="AY4" s="231"/>
      <c r="AZ4" s="231"/>
      <c r="BA4" s="231"/>
      <c r="BB4" s="231"/>
      <c r="BC4" s="213"/>
      <c r="BD4" s="214" t="s">
        <v>75</v>
      </c>
      <c r="BE4" s="215"/>
      <c r="BF4" s="97"/>
      <c r="BG4" s="23"/>
      <c r="BH4" s="23"/>
      <c r="BI4" s="235" t="s">
        <v>60</v>
      </c>
      <c r="BJ4" s="215"/>
      <c r="BK4" s="42"/>
    </row>
    <row r="5" spans="1:63" s="1" customFormat="1" ht="65.099999999999994" customHeight="1" x14ac:dyDescent="0.25">
      <c r="A5" s="78"/>
      <c r="B5" s="190"/>
      <c r="C5" s="191"/>
      <c r="D5" s="228"/>
      <c r="E5" s="229"/>
      <c r="F5" s="207"/>
      <c r="G5" s="208"/>
      <c r="H5" s="189"/>
      <c r="I5" s="189"/>
      <c r="J5" s="189"/>
      <c r="K5" s="189"/>
      <c r="L5" s="189"/>
      <c r="M5" s="189"/>
      <c r="N5" s="189"/>
      <c r="O5" s="189"/>
      <c r="P5" s="189"/>
      <c r="Q5" s="189"/>
      <c r="R5" s="189"/>
      <c r="S5" s="189"/>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208"/>
      <c r="AX5" s="213"/>
      <c r="AY5" s="175" t="s">
        <v>83</v>
      </c>
      <c r="AZ5" s="175" t="s">
        <v>67</v>
      </c>
      <c r="BA5" s="175" t="s">
        <v>389</v>
      </c>
      <c r="BB5" s="175" t="s">
        <v>389</v>
      </c>
      <c r="BC5" s="213"/>
      <c r="BD5" s="222" t="s">
        <v>464</v>
      </c>
      <c r="BE5" s="222" t="s">
        <v>465</v>
      </c>
      <c r="BF5" s="97"/>
      <c r="BG5" s="23"/>
      <c r="BH5" s="23"/>
      <c r="BI5" s="223" t="s">
        <v>391</v>
      </c>
      <c r="BJ5" s="223" t="s">
        <v>390</v>
      </c>
      <c r="BK5" s="42"/>
    </row>
    <row r="6" spans="1:63" s="4" customFormat="1" ht="24.95" customHeight="1" x14ac:dyDescent="0.25">
      <c r="A6" s="79"/>
      <c r="B6" s="198" t="s">
        <v>415</v>
      </c>
      <c r="C6" s="24"/>
      <c r="D6" s="224" t="s">
        <v>200</v>
      </c>
      <c r="E6" s="218" t="s">
        <v>81</v>
      </c>
      <c r="F6" s="207"/>
      <c r="G6" s="208"/>
      <c r="H6" s="30" t="s">
        <v>95</v>
      </c>
      <c r="I6" s="30" t="s">
        <v>96</v>
      </c>
      <c r="J6" s="30" t="s">
        <v>98</v>
      </c>
      <c r="K6" s="30" t="s">
        <v>99</v>
      </c>
      <c r="L6" s="30" t="s">
        <v>100</v>
      </c>
      <c r="M6" s="30" t="s">
        <v>101</v>
      </c>
      <c r="N6" s="30" t="s">
        <v>102</v>
      </c>
      <c r="O6" s="30" t="s">
        <v>103</v>
      </c>
      <c r="P6" s="30" t="s">
        <v>104</v>
      </c>
      <c r="Q6" s="30" t="s">
        <v>105</v>
      </c>
      <c r="R6" s="30" t="s">
        <v>106</v>
      </c>
      <c r="S6" s="30" t="s">
        <v>107</v>
      </c>
      <c r="T6" s="37" t="s">
        <v>1</v>
      </c>
      <c r="U6" s="37" t="s">
        <v>2</v>
      </c>
      <c r="V6" s="37" t="s">
        <v>3</v>
      </c>
      <c r="W6" s="37" t="s">
        <v>5</v>
      </c>
      <c r="X6" s="37" t="s">
        <v>7</v>
      </c>
      <c r="Y6" s="37" t="s">
        <v>9</v>
      </c>
      <c r="Z6" s="37" t="s">
        <v>11</v>
      </c>
      <c r="AA6" s="37" t="s">
        <v>13</v>
      </c>
      <c r="AB6" s="37" t="s">
        <v>15</v>
      </c>
      <c r="AC6" s="37" t="s">
        <v>17</v>
      </c>
      <c r="AD6" s="37" t="s">
        <v>19</v>
      </c>
      <c r="AE6" s="37" t="s">
        <v>21</v>
      </c>
      <c r="AF6" s="37" t="s">
        <v>23</v>
      </c>
      <c r="AG6" s="37" t="s">
        <v>24</v>
      </c>
      <c r="AH6" s="37" t="s">
        <v>26</v>
      </c>
      <c r="AI6" s="37" t="s">
        <v>28</v>
      </c>
      <c r="AJ6" s="37" t="s">
        <v>30</v>
      </c>
      <c r="AK6" s="37" t="s">
        <v>32</v>
      </c>
      <c r="AL6" s="37" t="s">
        <v>34</v>
      </c>
      <c r="AM6" s="37" t="s">
        <v>36</v>
      </c>
      <c r="AN6" s="37" t="s">
        <v>37</v>
      </c>
      <c r="AO6" s="37" t="s">
        <v>38</v>
      </c>
      <c r="AP6" s="37" t="s">
        <v>40</v>
      </c>
      <c r="AQ6" s="37" t="s">
        <v>42</v>
      </c>
      <c r="AR6" s="37" t="s">
        <v>44</v>
      </c>
      <c r="AS6" s="37" t="s">
        <v>45</v>
      </c>
      <c r="AT6" s="37" t="s">
        <v>47</v>
      </c>
      <c r="AU6" s="37" t="s">
        <v>49</v>
      </c>
      <c r="AV6" s="37" t="s">
        <v>51</v>
      </c>
      <c r="AW6" s="37" t="s">
        <v>53</v>
      </c>
      <c r="AX6" s="213"/>
      <c r="AY6" s="175"/>
      <c r="AZ6" s="175"/>
      <c r="BA6" s="175"/>
      <c r="BB6" s="175"/>
      <c r="BC6" s="213"/>
      <c r="BD6" s="222"/>
      <c r="BE6" s="222"/>
      <c r="BF6" s="218" t="s">
        <v>73</v>
      </c>
      <c r="BG6" s="219" t="s">
        <v>69</v>
      </c>
      <c r="BH6" s="220" t="s">
        <v>63</v>
      </c>
      <c r="BI6" s="223"/>
      <c r="BJ6" s="223"/>
      <c r="BK6" s="221" t="s">
        <v>61</v>
      </c>
    </row>
    <row r="7" spans="1:63" s="4" customFormat="1" ht="24.95" customHeight="1" x14ac:dyDescent="0.25">
      <c r="A7" s="209" t="s">
        <v>67</v>
      </c>
      <c r="B7" s="199"/>
      <c r="C7" s="24"/>
      <c r="D7" s="225"/>
      <c r="E7" s="218"/>
      <c r="F7" s="207"/>
      <c r="G7" s="208"/>
      <c r="H7" s="38">
        <f>BE154</f>
        <v>0</v>
      </c>
      <c r="I7" s="38">
        <f>BE159</f>
        <v>0</v>
      </c>
      <c r="J7" s="38">
        <f>BE169</f>
        <v>0</v>
      </c>
      <c r="K7" s="38">
        <f>BE173</f>
        <v>0</v>
      </c>
      <c r="L7" s="38">
        <f>BE178</f>
        <v>0</v>
      </c>
      <c r="M7" s="38">
        <f>BE182</f>
        <v>0</v>
      </c>
      <c r="N7" s="38">
        <f>BE187</f>
        <v>0</v>
      </c>
      <c r="O7" s="38">
        <f>BE192</f>
        <v>0</v>
      </c>
      <c r="P7" s="38">
        <f>BE195</f>
        <v>0</v>
      </c>
      <c r="Q7" s="38">
        <f>BE197</f>
        <v>0</v>
      </c>
      <c r="R7" s="38">
        <f>BE201</f>
        <v>0</v>
      </c>
      <c r="S7" s="38">
        <f>BE211</f>
        <v>0</v>
      </c>
      <c r="T7" s="39">
        <f>BE11</f>
        <v>45658</v>
      </c>
      <c r="U7" s="39">
        <f>BE15</f>
        <v>0</v>
      </c>
      <c r="V7" s="39">
        <f>BE19</f>
        <v>0</v>
      </c>
      <c r="W7" s="39">
        <f>BE24</f>
        <v>0</v>
      </c>
      <c r="X7" s="39">
        <f>BE31</f>
        <v>0</v>
      </c>
      <c r="Y7" s="39">
        <f>BE37</f>
        <v>0</v>
      </c>
      <c r="Z7" s="39">
        <f>BE39</f>
        <v>0</v>
      </c>
      <c r="AA7" s="39">
        <f>BE42</f>
        <v>0</v>
      </c>
      <c r="AB7" s="39">
        <f>BE49</f>
        <v>0</v>
      </c>
      <c r="AC7" s="39">
        <f>BE53</f>
        <v>0</v>
      </c>
      <c r="AD7" s="39">
        <f>BE56</f>
        <v>0</v>
      </c>
      <c r="AE7" s="39">
        <f>BE58</f>
        <v>0</v>
      </c>
      <c r="AF7" s="39">
        <f>BE62</f>
        <v>0</v>
      </c>
      <c r="AG7" s="39">
        <f>BE65</f>
        <v>0</v>
      </c>
      <c r="AH7" s="39">
        <f>BE67</f>
        <v>0</v>
      </c>
      <c r="AI7" s="39">
        <f>BE69</f>
        <v>0</v>
      </c>
      <c r="AJ7" s="39">
        <f>BE77</f>
        <v>0</v>
      </c>
      <c r="AK7" s="39">
        <f>BE79</f>
        <v>0</v>
      </c>
      <c r="AL7" s="39">
        <f>BE85</f>
        <v>0</v>
      </c>
      <c r="AM7" s="39">
        <f>BE87</f>
        <v>0</v>
      </c>
      <c r="AN7" s="39">
        <f>BE94</f>
        <v>0</v>
      </c>
      <c r="AO7" s="39">
        <f>BE99</f>
        <v>0</v>
      </c>
      <c r="AP7" s="39">
        <f>BE102</f>
        <v>0</v>
      </c>
      <c r="AQ7" s="39">
        <f>BE105</f>
        <v>0</v>
      </c>
      <c r="AR7" s="39">
        <f>BE112</f>
        <v>0</v>
      </c>
      <c r="AS7" s="39">
        <f>BE120</f>
        <v>0</v>
      </c>
      <c r="AT7" s="39">
        <f>BE125</f>
        <v>0</v>
      </c>
      <c r="AU7" s="39">
        <f>BE127</f>
        <v>0</v>
      </c>
      <c r="AV7" s="39">
        <f>BE130</f>
        <v>0</v>
      </c>
      <c r="AW7" s="39">
        <f>BE135</f>
        <v>0</v>
      </c>
      <c r="AX7" s="213"/>
      <c r="AY7" s="176" t="s">
        <v>444</v>
      </c>
      <c r="AZ7" s="177"/>
      <c r="BA7" s="177"/>
      <c r="BB7" s="178"/>
      <c r="BC7" s="213"/>
      <c r="BD7" s="222"/>
      <c r="BE7" s="222"/>
      <c r="BF7" s="218"/>
      <c r="BG7" s="219"/>
      <c r="BH7" s="220"/>
      <c r="BI7" s="223"/>
      <c r="BJ7" s="223"/>
      <c r="BK7" s="221"/>
    </row>
    <row r="8" spans="1:63" s="4" customFormat="1" ht="15" customHeight="1" x14ac:dyDescent="0.25">
      <c r="A8" s="209"/>
      <c r="B8" s="65">
        <f>COUNTA(C10:C238)</f>
        <v>44</v>
      </c>
      <c r="C8" s="65"/>
      <c r="D8" s="25">
        <f>COUNTA(D10:D238)</f>
        <v>161</v>
      </c>
      <c r="E8" s="12"/>
      <c r="F8" s="207"/>
      <c r="G8" s="208"/>
      <c r="H8" s="31">
        <f t="shared" ref="H8:AW8" si="0">COUNTA(H10:H238)</f>
        <v>0</v>
      </c>
      <c r="I8" s="31">
        <f t="shared" si="0"/>
        <v>0</v>
      </c>
      <c r="J8" s="31">
        <f t="shared" si="0"/>
        <v>0</v>
      </c>
      <c r="K8" s="31">
        <f t="shared" si="0"/>
        <v>0</v>
      </c>
      <c r="L8" s="31">
        <f t="shared" si="0"/>
        <v>0</v>
      </c>
      <c r="M8" s="31">
        <f t="shared" si="0"/>
        <v>0</v>
      </c>
      <c r="N8" s="31">
        <f t="shared" si="0"/>
        <v>0</v>
      </c>
      <c r="O8" s="31">
        <f t="shared" si="0"/>
        <v>0</v>
      </c>
      <c r="P8" s="31">
        <f t="shared" si="0"/>
        <v>0</v>
      </c>
      <c r="Q8" s="31">
        <f t="shared" si="0"/>
        <v>0</v>
      </c>
      <c r="R8" s="31">
        <f t="shared" si="0"/>
        <v>0</v>
      </c>
      <c r="S8" s="31">
        <f t="shared" si="0"/>
        <v>0</v>
      </c>
      <c r="T8" s="32">
        <f t="shared" si="0"/>
        <v>0</v>
      </c>
      <c r="U8" s="32">
        <f t="shared" si="0"/>
        <v>0</v>
      </c>
      <c r="V8" s="32">
        <f t="shared" si="0"/>
        <v>0</v>
      </c>
      <c r="W8" s="32">
        <f t="shared" si="0"/>
        <v>0</v>
      </c>
      <c r="X8" s="32">
        <f t="shared" si="0"/>
        <v>0</v>
      </c>
      <c r="Y8" s="32">
        <f t="shared" si="0"/>
        <v>0</v>
      </c>
      <c r="Z8" s="32">
        <f t="shared" si="0"/>
        <v>0</v>
      </c>
      <c r="AA8" s="32">
        <f t="shared" si="0"/>
        <v>0</v>
      </c>
      <c r="AB8" s="32">
        <f t="shared" si="0"/>
        <v>0</v>
      </c>
      <c r="AC8" s="32">
        <f t="shared" si="0"/>
        <v>0</v>
      </c>
      <c r="AD8" s="32">
        <f t="shared" si="0"/>
        <v>0</v>
      </c>
      <c r="AE8" s="32">
        <f t="shared" si="0"/>
        <v>0</v>
      </c>
      <c r="AF8" s="32">
        <f t="shared" si="0"/>
        <v>0</v>
      </c>
      <c r="AG8" s="32">
        <f t="shared" si="0"/>
        <v>0</v>
      </c>
      <c r="AH8" s="32">
        <f t="shared" si="0"/>
        <v>0</v>
      </c>
      <c r="AI8" s="32">
        <f t="shared" si="0"/>
        <v>0</v>
      </c>
      <c r="AJ8" s="32">
        <f t="shared" si="0"/>
        <v>0</v>
      </c>
      <c r="AK8" s="32">
        <f t="shared" si="0"/>
        <v>0</v>
      </c>
      <c r="AL8" s="32">
        <f t="shared" si="0"/>
        <v>0</v>
      </c>
      <c r="AM8" s="32">
        <f t="shared" si="0"/>
        <v>0</v>
      </c>
      <c r="AN8" s="32">
        <f t="shared" si="0"/>
        <v>0</v>
      </c>
      <c r="AO8" s="32">
        <f t="shared" si="0"/>
        <v>0</v>
      </c>
      <c r="AP8" s="32">
        <f t="shared" si="0"/>
        <v>0</v>
      </c>
      <c r="AQ8" s="32">
        <f t="shared" si="0"/>
        <v>0</v>
      </c>
      <c r="AR8" s="32">
        <f t="shared" si="0"/>
        <v>0</v>
      </c>
      <c r="AS8" s="32">
        <f t="shared" si="0"/>
        <v>0</v>
      </c>
      <c r="AT8" s="32">
        <f t="shared" si="0"/>
        <v>0</v>
      </c>
      <c r="AU8" s="32">
        <f t="shared" si="0"/>
        <v>0</v>
      </c>
      <c r="AV8" s="32">
        <f t="shared" si="0"/>
        <v>0</v>
      </c>
      <c r="AW8" s="32">
        <f t="shared" si="0"/>
        <v>0</v>
      </c>
      <c r="AX8" s="213"/>
      <c r="AY8" s="176"/>
      <c r="AZ8" s="177"/>
      <c r="BA8" s="177"/>
      <c r="BB8" s="178"/>
      <c r="BC8" s="213"/>
      <c r="BD8" s="74" t="s">
        <v>74</v>
      </c>
      <c r="BE8" s="74" t="s">
        <v>74</v>
      </c>
      <c r="BF8" s="98"/>
      <c r="BG8" s="12">
        <f>COUNTA(BG10:BG238)</f>
        <v>2</v>
      </c>
      <c r="BH8" s="12">
        <f>COUNTA(BH10:BH238)</f>
        <v>2</v>
      </c>
      <c r="BI8" s="13">
        <f>SUM(BI10:BI238)</f>
        <v>0</v>
      </c>
      <c r="BJ8" s="12">
        <f>COUNTA(BJ10:BJ238)</f>
        <v>2</v>
      </c>
      <c r="BK8" s="12">
        <f>COUNTA(BK10:BK238)</f>
        <v>2</v>
      </c>
    </row>
    <row r="9" spans="1:63" ht="15" customHeight="1" x14ac:dyDescent="0.25">
      <c r="A9" s="80"/>
      <c r="B9" s="66">
        <f>SUBTOTAL(103,C10:C238)</f>
        <v>44</v>
      </c>
      <c r="C9" s="66"/>
      <c r="D9" s="48">
        <f>SUBTOTAL(103,D10:D238)</f>
        <v>3</v>
      </c>
      <c r="E9" s="43"/>
      <c r="F9" s="34"/>
      <c r="G9" s="35"/>
      <c r="H9" s="49">
        <f t="shared" ref="H9:AW9" si="1">SUBTOTAL(103,H10:H238)</f>
        <v>0</v>
      </c>
      <c r="I9" s="49">
        <f t="shared" si="1"/>
        <v>0</v>
      </c>
      <c r="J9" s="49">
        <f t="shared" si="1"/>
        <v>0</v>
      </c>
      <c r="K9" s="49">
        <f t="shared" si="1"/>
        <v>0</v>
      </c>
      <c r="L9" s="49">
        <f t="shared" si="1"/>
        <v>0</v>
      </c>
      <c r="M9" s="49">
        <f t="shared" si="1"/>
        <v>0</v>
      </c>
      <c r="N9" s="49">
        <f t="shared" si="1"/>
        <v>0</v>
      </c>
      <c r="O9" s="49">
        <f t="shared" si="1"/>
        <v>0</v>
      </c>
      <c r="P9" s="49">
        <f t="shared" si="1"/>
        <v>0</v>
      </c>
      <c r="Q9" s="49">
        <f t="shared" si="1"/>
        <v>0</v>
      </c>
      <c r="R9" s="49">
        <f t="shared" si="1"/>
        <v>0</v>
      </c>
      <c r="S9" s="49">
        <f t="shared" si="1"/>
        <v>0</v>
      </c>
      <c r="T9" s="50">
        <f t="shared" si="1"/>
        <v>0</v>
      </c>
      <c r="U9" s="50">
        <f t="shared" si="1"/>
        <v>0</v>
      </c>
      <c r="V9" s="50">
        <f t="shared" si="1"/>
        <v>0</v>
      </c>
      <c r="W9" s="50">
        <f t="shared" si="1"/>
        <v>0</v>
      </c>
      <c r="X9" s="50">
        <f t="shared" si="1"/>
        <v>0</v>
      </c>
      <c r="Y9" s="50">
        <f t="shared" si="1"/>
        <v>0</v>
      </c>
      <c r="Z9" s="50">
        <f t="shared" si="1"/>
        <v>0</v>
      </c>
      <c r="AA9" s="50">
        <f t="shared" si="1"/>
        <v>0</v>
      </c>
      <c r="AB9" s="50">
        <f t="shared" si="1"/>
        <v>0</v>
      </c>
      <c r="AC9" s="50">
        <f t="shared" si="1"/>
        <v>0</v>
      </c>
      <c r="AD9" s="50">
        <f t="shared" si="1"/>
        <v>0</v>
      </c>
      <c r="AE9" s="50">
        <f t="shared" si="1"/>
        <v>0</v>
      </c>
      <c r="AF9" s="50">
        <f t="shared" si="1"/>
        <v>0</v>
      </c>
      <c r="AG9" s="50">
        <f t="shared" si="1"/>
        <v>0</v>
      </c>
      <c r="AH9" s="50">
        <f t="shared" si="1"/>
        <v>0</v>
      </c>
      <c r="AI9" s="50">
        <f t="shared" si="1"/>
        <v>0</v>
      </c>
      <c r="AJ9" s="50">
        <f t="shared" si="1"/>
        <v>0</v>
      </c>
      <c r="AK9" s="50">
        <f t="shared" si="1"/>
        <v>0</v>
      </c>
      <c r="AL9" s="50">
        <f t="shared" si="1"/>
        <v>0</v>
      </c>
      <c r="AM9" s="50">
        <f t="shared" si="1"/>
        <v>0</v>
      </c>
      <c r="AN9" s="50">
        <f t="shared" si="1"/>
        <v>0</v>
      </c>
      <c r="AO9" s="50">
        <f t="shared" si="1"/>
        <v>0</v>
      </c>
      <c r="AP9" s="50">
        <f t="shared" si="1"/>
        <v>0</v>
      </c>
      <c r="AQ9" s="50">
        <f t="shared" si="1"/>
        <v>0</v>
      </c>
      <c r="AR9" s="50">
        <f t="shared" si="1"/>
        <v>0</v>
      </c>
      <c r="AS9" s="50">
        <f t="shared" si="1"/>
        <v>0</v>
      </c>
      <c r="AT9" s="50">
        <f t="shared" si="1"/>
        <v>0</v>
      </c>
      <c r="AU9" s="50">
        <f t="shared" si="1"/>
        <v>0</v>
      </c>
      <c r="AV9" s="50">
        <f t="shared" si="1"/>
        <v>0</v>
      </c>
      <c r="AW9" s="50">
        <f t="shared" si="1"/>
        <v>0</v>
      </c>
      <c r="AX9" s="51"/>
      <c r="AY9" s="40"/>
      <c r="AZ9" s="90"/>
      <c r="BA9" s="91">
        <f>COUNTA(BA11:BA353)</f>
        <v>161</v>
      </c>
      <c r="BB9" s="91">
        <f>COUNTA(BB11:BB353)</f>
        <v>44</v>
      </c>
      <c r="BC9" s="51"/>
      <c r="BD9" s="43"/>
      <c r="BE9" s="43"/>
      <c r="BF9" s="99"/>
      <c r="BG9" s="43">
        <f>SUBTOTAL(103,BG10:BG238)</f>
        <v>2</v>
      </c>
      <c r="BH9" s="43">
        <f>SUBTOTAL(103,BH10:BH238)</f>
        <v>2</v>
      </c>
      <c r="BI9" s="10">
        <f>SUBTOTAL(109,BI10:BI238)</f>
        <v>0</v>
      </c>
      <c r="BJ9" s="43">
        <f>SUBTOTAL(103,BJ10:BJ238)</f>
        <v>2</v>
      </c>
      <c r="BK9" s="43">
        <f>SUBTOTAL(103,BK10:BK238)</f>
        <v>2</v>
      </c>
    </row>
    <row r="10" spans="1:63" s="8" customFormat="1" ht="35.1" customHeight="1" x14ac:dyDescent="0.25">
      <c r="A10" s="81">
        <v>1</v>
      </c>
      <c r="B10" s="185" t="s">
        <v>253</v>
      </c>
      <c r="C10" s="185"/>
      <c r="D10" s="185"/>
      <c r="E10" s="185"/>
      <c r="F10" s="67">
        <f>SUMIFS(F11:F135,$BB11:$BB135,"w")</f>
        <v>0</v>
      </c>
      <c r="G10" s="67">
        <f>SUMIFS(G11:G135,$BB11:$BB135,"w")</f>
        <v>0</v>
      </c>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7"/>
      <c r="AY10" s="92"/>
      <c r="AZ10" s="93">
        <v>1</v>
      </c>
      <c r="BA10" s="92"/>
      <c r="BB10" s="92"/>
      <c r="BC10" s="67"/>
      <c r="BD10" s="69">
        <f t="array" ref="BD10">MIN(IF(BD11:BD138&gt;0,BD11:BD138))</f>
        <v>0</v>
      </c>
      <c r="BE10" s="69">
        <f t="array" ref="BE10">MAX(IF(BE11:BE138&gt;0,BE11:BE138))</f>
        <v>45658</v>
      </c>
      <c r="BF10" s="70"/>
      <c r="BG10" s="71"/>
      <c r="BH10" s="71"/>
      <c r="BI10" s="72"/>
      <c r="BJ10" s="72"/>
      <c r="BK10" s="73"/>
    </row>
    <row r="11" spans="1:63" ht="35.1" customHeight="1" outlineLevel="1" x14ac:dyDescent="0.25">
      <c r="A11" s="81">
        <v>2</v>
      </c>
      <c r="B11" s="60" t="s">
        <v>1</v>
      </c>
      <c r="C11" s="182" t="s">
        <v>90</v>
      </c>
      <c r="D11" s="183"/>
      <c r="E11" s="28" t="str">
        <f>IF(AY11&gt;999,"neatbilst",IF(AY11&gt;99,"atbilst daļēji",IF(AY11&gt;9,"atbilst pilnībā",IF(AY11&gt;0,"neattiecas",0))))</f>
        <v>neatbilst</v>
      </c>
      <c r="F11" s="52">
        <f>SUM(F12:F14)</f>
        <v>0</v>
      </c>
      <c r="G11" s="52">
        <f>SUM(G12:G14)</f>
        <v>0</v>
      </c>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2">
        <f>T8</f>
        <v>0</v>
      </c>
      <c r="AY11" s="93">
        <f>SUM(AY12:AY14)</f>
        <v>1200</v>
      </c>
      <c r="AZ11" s="93">
        <v>2</v>
      </c>
      <c r="BA11" s="93"/>
      <c r="BB11" s="93" t="s">
        <v>108</v>
      </c>
      <c r="BC11" s="54"/>
      <c r="BD11" s="55">
        <f>MIN(BD12:BD14)</f>
        <v>0</v>
      </c>
      <c r="BE11" s="55">
        <f>MAX(BE12:BE14)</f>
        <v>45658</v>
      </c>
      <c r="BF11" s="100"/>
      <c r="BG11" s="54"/>
      <c r="BH11" s="56"/>
      <c r="BI11" s="57"/>
      <c r="BJ11" s="57"/>
      <c r="BK11" s="62"/>
    </row>
    <row r="12" spans="1:63" s="7" customFormat="1" ht="35.1" customHeight="1" outlineLevel="2" x14ac:dyDescent="0.25">
      <c r="A12" s="81">
        <v>3</v>
      </c>
      <c r="B12" s="179" t="s">
        <v>111</v>
      </c>
      <c r="C12" s="179"/>
      <c r="D12" s="58" t="s">
        <v>76</v>
      </c>
      <c r="E12" s="45" t="s">
        <v>78</v>
      </c>
      <c r="F12" s="46">
        <f>COUNTA(H12:S12)</f>
        <v>0</v>
      </c>
      <c r="G12" s="36">
        <f>COUNTA(T12:AW12)</f>
        <v>0</v>
      </c>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47"/>
      <c r="AY12" s="93">
        <f>IF(E12="neattiecas",1,IF(E12="atbilst pilnībā",10,IF(E12="atbilst daļēji",100,IF(E12="neatbilst",1000,0))))</f>
        <v>100</v>
      </c>
      <c r="AZ12" s="93">
        <v>3</v>
      </c>
      <c r="BA12" s="93" t="s">
        <v>458</v>
      </c>
      <c r="BB12" s="93"/>
      <c r="BC12" s="44">
        <v>3</v>
      </c>
      <c r="BD12" s="15"/>
      <c r="BE12" s="15">
        <v>45658</v>
      </c>
      <c r="BF12" s="101" t="s">
        <v>85</v>
      </c>
      <c r="BG12" s="6" t="s">
        <v>414</v>
      </c>
      <c r="BH12" s="6" t="s">
        <v>461</v>
      </c>
      <c r="BI12" s="170" t="s">
        <v>461</v>
      </c>
      <c r="BJ12" s="6" t="s">
        <v>461</v>
      </c>
      <c r="BK12" s="61" t="s">
        <v>462</v>
      </c>
    </row>
    <row r="13" spans="1:63" s="7" customFormat="1" ht="35.1" customHeight="1" outlineLevel="2" x14ac:dyDescent="0.25">
      <c r="A13" s="81">
        <v>4</v>
      </c>
      <c r="B13" s="179" t="s">
        <v>112</v>
      </c>
      <c r="C13" s="179"/>
      <c r="D13" s="58" t="s">
        <v>269</v>
      </c>
      <c r="E13" s="45" t="s">
        <v>82</v>
      </c>
      <c r="F13" s="46">
        <f>COUNTA(H13:S13)</f>
        <v>0</v>
      </c>
      <c r="G13" s="36">
        <f>COUNTA(T13:AW13)</f>
        <v>0</v>
      </c>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47"/>
      <c r="AY13" s="93">
        <f>IF(E13="neattiecas",1,IF(E13="atbilst pilnībā",10,IF(E13="atbilst daļēji",100,IF(E13="neatbilst",1000,0))))</f>
        <v>1000</v>
      </c>
      <c r="AZ13" s="93">
        <v>4</v>
      </c>
      <c r="BA13" s="93" t="s">
        <v>458</v>
      </c>
      <c r="BB13" s="93"/>
      <c r="BC13" s="44">
        <v>3</v>
      </c>
      <c r="BD13" s="15"/>
      <c r="BE13" s="15">
        <v>45658</v>
      </c>
      <c r="BF13" s="101" t="s">
        <v>86</v>
      </c>
      <c r="BG13" s="6" t="s">
        <v>460</v>
      </c>
      <c r="BH13" s="6" t="s">
        <v>461</v>
      </c>
      <c r="BI13" s="170" t="s">
        <v>461</v>
      </c>
      <c r="BJ13" s="6" t="s">
        <v>461</v>
      </c>
      <c r="BK13" s="61" t="s">
        <v>466</v>
      </c>
    </row>
    <row r="14" spans="1:63" s="7" customFormat="1" ht="35.1" customHeight="1" outlineLevel="2" x14ac:dyDescent="0.25">
      <c r="A14" s="81">
        <v>5</v>
      </c>
      <c r="B14" s="179" t="s">
        <v>113</v>
      </c>
      <c r="C14" s="179"/>
      <c r="D14" s="58" t="s">
        <v>270</v>
      </c>
      <c r="E14" s="45" t="s">
        <v>78</v>
      </c>
      <c r="F14" s="46">
        <f>COUNTA(H14:S14)</f>
        <v>0</v>
      </c>
      <c r="G14" s="36">
        <f>COUNTA(T14:AW14)</f>
        <v>0</v>
      </c>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47"/>
      <c r="AY14" s="93">
        <f>IF(E14="neattiecas",1,IF(E14="atbilst pilnībā",10,IF(E14="atbilst daļēji",100,IF(E14="neatbilst",1000,0))))</f>
        <v>100</v>
      </c>
      <c r="AZ14" s="93">
        <v>5</v>
      </c>
      <c r="BA14" s="93" t="s">
        <v>458</v>
      </c>
      <c r="BB14" s="93"/>
      <c r="BC14" s="44"/>
      <c r="BD14" s="15"/>
      <c r="BE14" s="15"/>
      <c r="BF14" s="101"/>
      <c r="BG14" s="6"/>
      <c r="BH14" s="6"/>
      <c r="BI14" s="29"/>
      <c r="BJ14" s="6"/>
      <c r="BK14" s="61"/>
    </row>
    <row r="15" spans="1:63" ht="35.1" customHeight="1" outlineLevel="1" collapsed="1" x14ac:dyDescent="0.25">
      <c r="A15" s="81">
        <v>6</v>
      </c>
      <c r="B15" s="60" t="s">
        <v>2</v>
      </c>
      <c r="C15" s="210" t="s">
        <v>91</v>
      </c>
      <c r="D15" s="183"/>
      <c r="E15" s="28">
        <f>IF(AY15&gt;999,"neatbilst",IF(AY15&gt;99,"atbilst daļēji",IF(AY15&gt;9,"atbilst pilnībā",IF(AY15&gt;0,"neattiecas",0))))</f>
        <v>0</v>
      </c>
      <c r="F15" s="52">
        <f>SUM(F16:F18)</f>
        <v>0</v>
      </c>
      <c r="G15" s="52">
        <f>SUM(G16:G18)</f>
        <v>0</v>
      </c>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2">
        <f>U8</f>
        <v>0</v>
      </c>
      <c r="AY15" s="93">
        <f>SUM(AY16:AY18)</f>
        <v>0</v>
      </c>
      <c r="AZ15" s="93">
        <v>6</v>
      </c>
      <c r="BA15" s="93"/>
      <c r="BB15" s="93" t="s">
        <v>108</v>
      </c>
      <c r="BC15" s="54"/>
      <c r="BD15" s="55">
        <f>MIN(BD16:BD18)</f>
        <v>0</v>
      </c>
      <c r="BE15" s="55">
        <f>MAX(BE16:BE18)</f>
        <v>0</v>
      </c>
      <c r="BF15" s="100"/>
      <c r="BG15" s="54"/>
      <c r="BH15" s="56"/>
      <c r="BI15" s="57"/>
      <c r="BJ15" s="57"/>
      <c r="BK15" s="62"/>
    </row>
    <row r="16" spans="1:63" s="7" customFormat="1" ht="60" hidden="1" customHeight="1" outlineLevel="2" x14ac:dyDescent="0.25">
      <c r="A16" s="81">
        <v>7</v>
      </c>
      <c r="B16" s="179" t="s">
        <v>114</v>
      </c>
      <c r="C16" s="179"/>
      <c r="D16" s="58" t="s">
        <v>271</v>
      </c>
      <c r="E16" s="45"/>
      <c r="F16" s="46">
        <f>COUNTA(H16:S16)</f>
        <v>0</v>
      </c>
      <c r="G16" s="36">
        <f>COUNTA(T16:AW16)</f>
        <v>0</v>
      </c>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47"/>
      <c r="AY16" s="93">
        <f>IF(E16="neattiecas",1,IF(E16="atbilst pilnībā",10,IF(E16="atbilst daļēji",100,IF(E16="neatbilst",1000,0))))</f>
        <v>0</v>
      </c>
      <c r="AZ16" s="93">
        <v>7</v>
      </c>
      <c r="BA16" s="93" t="s">
        <v>458</v>
      </c>
      <c r="BB16" s="93"/>
      <c r="BC16" s="44"/>
      <c r="BD16" s="15"/>
      <c r="BE16" s="15"/>
      <c r="BF16" s="101"/>
      <c r="BG16" s="6"/>
      <c r="BH16" s="6"/>
      <c r="BI16" s="29"/>
      <c r="BJ16" s="6"/>
      <c r="BK16" s="61"/>
    </row>
    <row r="17" spans="1:63" s="7" customFormat="1" ht="114.95" hidden="1" customHeight="1" outlineLevel="2" x14ac:dyDescent="0.25">
      <c r="A17" s="81">
        <v>8</v>
      </c>
      <c r="B17" s="179" t="s">
        <v>115</v>
      </c>
      <c r="C17" s="179"/>
      <c r="D17" s="58" t="s">
        <v>392</v>
      </c>
      <c r="E17" s="45"/>
      <c r="F17" s="46">
        <f>COUNTA(H17:S17)</f>
        <v>0</v>
      </c>
      <c r="G17" s="36">
        <f>COUNTA(T17:AW17)</f>
        <v>0</v>
      </c>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47"/>
      <c r="AY17" s="93">
        <f>IF(E17="neattiecas",1,IF(E17="atbilst pilnībā",10,IF(E17="atbilst daļēji",100,IF(E17="neatbilst",1000,0))))</f>
        <v>0</v>
      </c>
      <c r="AZ17" s="93">
        <v>8</v>
      </c>
      <c r="BA17" s="93" t="s">
        <v>458</v>
      </c>
      <c r="BB17" s="93"/>
      <c r="BC17" s="44"/>
      <c r="BD17" s="15"/>
      <c r="BE17" s="15"/>
      <c r="BF17" s="101"/>
      <c r="BG17" s="6"/>
      <c r="BH17" s="6"/>
      <c r="BI17" s="29"/>
      <c r="BJ17" s="6"/>
      <c r="BK17" s="61"/>
    </row>
    <row r="18" spans="1:63" s="7" customFormat="1" ht="60" hidden="1" customHeight="1" outlineLevel="2" x14ac:dyDescent="0.25">
      <c r="A18" s="81">
        <v>9</v>
      </c>
      <c r="B18" s="179" t="s">
        <v>116</v>
      </c>
      <c r="C18" s="179"/>
      <c r="D18" s="58" t="s">
        <v>272</v>
      </c>
      <c r="E18" s="45"/>
      <c r="F18" s="46">
        <f>COUNTA(H18:S18)</f>
        <v>0</v>
      </c>
      <c r="G18" s="36">
        <f>COUNTA(T18:AW18)</f>
        <v>0</v>
      </c>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47"/>
      <c r="AY18" s="93">
        <f>IF(E18="neattiecas",1,IF(E18="atbilst pilnībā",10,IF(E18="atbilst daļēji",100,IF(E18="neatbilst",1000,0))))</f>
        <v>0</v>
      </c>
      <c r="AZ18" s="93">
        <v>9</v>
      </c>
      <c r="BA18" s="93" t="s">
        <v>458</v>
      </c>
      <c r="BB18" s="93"/>
      <c r="BC18" s="44"/>
      <c r="BD18" s="15"/>
      <c r="BE18" s="15"/>
      <c r="BF18" s="101"/>
      <c r="BG18" s="6"/>
      <c r="BH18" s="6"/>
      <c r="BI18" s="29"/>
      <c r="BJ18" s="6"/>
      <c r="BK18" s="61"/>
    </row>
    <row r="19" spans="1:63" ht="35.1" customHeight="1" outlineLevel="1" collapsed="1" x14ac:dyDescent="0.25">
      <c r="A19" s="81">
        <v>10</v>
      </c>
      <c r="B19" s="60" t="s">
        <v>3</v>
      </c>
      <c r="C19" s="182" t="s">
        <v>4</v>
      </c>
      <c r="D19" s="183"/>
      <c r="E19" s="28">
        <f>IF(AY19&gt;999,"neatbilst",IF(AY19&gt;99,"atbilst daļēji",IF(AY19&gt;9,"atbilst pilnībā",IF(AY19&gt;0,"neattiecas",0))))</f>
        <v>0</v>
      </c>
      <c r="F19" s="52">
        <f>SUM(F20:F23)</f>
        <v>0</v>
      </c>
      <c r="G19" s="52">
        <f>SUM(G20:G23)</f>
        <v>0</v>
      </c>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2">
        <f>V8</f>
        <v>0</v>
      </c>
      <c r="AY19" s="93">
        <f>SUM(AY20:AY23)</f>
        <v>0</v>
      </c>
      <c r="AZ19" s="93">
        <v>10</v>
      </c>
      <c r="BA19" s="93"/>
      <c r="BB19" s="93" t="s">
        <v>108</v>
      </c>
      <c r="BC19" s="54"/>
      <c r="BD19" s="55">
        <f>MIN(BD20:BD23)</f>
        <v>0</v>
      </c>
      <c r="BE19" s="55">
        <f>MAX(BE20:BE23)</f>
        <v>0</v>
      </c>
      <c r="BF19" s="100"/>
      <c r="BG19" s="54"/>
      <c r="BH19" s="56"/>
      <c r="BI19" s="57"/>
      <c r="BJ19" s="57"/>
      <c r="BK19" s="62"/>
    </row>
    <row r="20" spans="1:63" s="7" customFormat="1" ht="90" hidden="1" customHeight="1" outlineLevel="2" x14ac:dyDescent="0.25">
      <c r="A20" s="81">
        <v>11</v>
      </c>
      <c r="B20" s="179" t="s">
        <v>117</v>
      </c>
      <c r="C20" s="179"/>
      <c r="D20" s="58" t="s">
        <v>273</v>
      </c>
      <c r="E20" s="45"/>
      <c r="F20" s="46">
        <f>COUNTA(H20:S20)</f>
        <v>0</v>
      </c>
      <c r="G20" s="36">
        <f>COUNTA(T20:AW20)</f>
        <v>0</v>
      </c>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47"/>
      <c r="AY20" s="93">
        <f>IF(E20="neattiecas",1,IF(E20="atbilst pilnībā",10,IF(E20="atbilst daļēji",100,IF(E20="neatbilst",1000,0))))</f>
        <v>0</v>
      </c>
      <c r="AZ20" s="93">
        <v>11</v>
      </c>
      <c r="BA20" s="93" t="s">
        <v>458</v>
      </c>
      <c r="BB20" s="93"/>
      <c r="BC20" s="44"/>
      <c r="BD20" s="15"/>
      <c r="BE20" s="15"/>
      <c r="BF20" s="101"/>
      <c r="BG20" s="6"/>
      <c r="BH20" s="6"/>
      <c r="BI20" s="29"/>
      <c r="BJ20" s="6"/>
      <c r="BK20" s="61"/>
    </row>
    <row r="21" spans="1:63" s="7" customFormat="1" ht="45" hidden="1" customHeight="1" outlineLevel="2" x14ac:dyDescent="0.25">
      <c r="A21" s="81">
        <v>12</v>
      </c>
      <c r="B21" s="179" t="s">
        <v>118</v>
      </c>
      <c r="C21" s="179"/>
      <c r="D21" s="58" t="s">
        <v>274</v>
      </c>
      <c r="E21" s="45"/>
      <c r="F21" s="46">
        <f>COUNTA(H21:S21)</f>
        <v>0</v>
      </c>
      <c r="G21" s="36">
        <f>COUNTA(T21:AW21)</f>
        <v>0</v>
      </c>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47"/>
      <c r="AY21" s="93">
        <f>IF(E21="neattiecas",1,IF(E21="atbilst pilnībā",10,IF(E21="atbilst daļēji",100,IF(E21="neatbilst",1000,0))))</f>
        <v>0</v>
      </c>
      <c r="AZ21" s="93">
        <v>12</v>
      </c>
      <c r="BA21" s="93" t="s">
        <v>458</v>
      </c>
      <c r="BB21" s="93"/>
      <c r="BC21" s="44"/>
      <c r="BD21" s="15"/>
      <c r="BE21" s="15"/>
      <c r="BF21" s="101"/>
      <c r="BG21" s="6"/>
      <c r="BH21" s="6"/>
      <c r="BI21" s="29"/>
      <c r="BJ21" s="6"/>
      <c r="BK21" s="61"/>
    </row>
    <row r="22" spans="1:63" s="7" customFormat="1" ht="60" hidden="1" customHeight="1" outlineLevel="2" x14ac:dyDescent="0.25">
      <c r="A22" s="81">
        <v>13</v>
      </c>
      <c r="B22" s="179" t="s">
        <v>119</v>
      </c>
      <c r="C22" s="179"/>
      <c r="D22" s="58" t="s">
        <v>275</v>
      </c>
      <c r="E22" s="45"/>
      <c r="F22" s="46">
        <f>COUNTA(H22:S22)</f>
        <v>0</v>
      </c>
      <c r="G22" s="36">
        <f>COUNTA(T22:AW22)</f>
        <v>0</v>
      </c>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47"/>
      <c r="AY22" s="93">
        <f>IF(E22="neattiecas",1,IF(E22="atbilst pilnībā",10,IF(E22="atbilst daļēji",100,IF(E22="neatbilst",1000,0))))</f>
        <v>0</v>
      </c>
      <c r="AZ22" s="93">
        <v>13</v>
      </c>
      <c r="BA22" s="93" t="s">
        <v>458</v>
      </c>
      <c r="BB22" s="93"/>
      <c r="BC22" s="44"/>
      <c r="BD22" s="15"/>
      <c r="BE22" s="15"/>
      <c r="BF22" s="101"/>
      <c r="BG22" s="6"/>
      <c r="BH22" s="6"/>
      <c r="BI22" s="29"/>
      <c r="BJ22" s="6"/>
      <c r="BK22" s="61"/>
    </row>
    <row r="23" spans="1:63" s="7" customFormat="1" ht="44.25" hidden="1" customHeight="1" outlineLevel="2" x14ac:dyDescent="0.25">
      <c r="A23" s="81">
        <v>14</v>
      </c>
      <c r="B23" s="179" t="s">
        <v>120</v>
      </c>
      <c r="C23" s="179"/>
      <c r="D23" s="58" t="s">
        <v>276</v>
      </c>
      <c r="E23" s="45"/>
      <c r="F23" s="46">
        <f>COUNTA(H23:S23)</f>
        <v>0</v>
      </c>
      <c r="G23" s="36">
        <f>COUNTA(T23:AW23)</f>
        <v>0</v>
      </c>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47"/>
      <c r="AY23" s="93">
        <f>IF(E23="neattiecas",1,IF(E23="atbilst pilnībā",10,IF(E23="atbilst daļēji",100,IF(E23="neatbilst",1000,0))))</f>
        <v>0</v>
      </c>
      <c r="AZ23" s="93">
        <v>14</v>
      </c>
      <c r="BA23" s="93" t="s">
        <v>458</v>
      </c>
      <c r="BB23" s="93"/>
      <c r="BC23" s="44"/>
      <c r="BD23" s="15"/>
      <c r="BE23" s="15"/>
      <c r="BF23" s="101"/>
      <c r="BG23" s="6"/>
      <c r="BH23" s="6"/>
      <c r="BI23" s="29"/>
      <c r="BJ23" s="6"/>
      <c r="BK23" s="61"/>
    </row>
    <row r="24" spans="1:63" ht="35.1" customHeight="1" outlineLevel="1" collapsed="1" x14ac:dyDescent="0.25">
      <c r="A24" s="81">
        <v>15</v>
      </c>
      <c r="B24" s="60" t="s">
        <v>5</v>
      </c>
      <c r="C24" s="182" t="s">
        <v>6</v>
      </c>
      <c r="D24" s="183"/>
      <c r="E24" s="28">
        <f>IF(AY24&gt;999,"neatbilst",IF(AY24&gt;99,"atbilst daļēji",IF(AY24&gt;9,"atbilst pilnībā",IF(AY24&gt;0,"neattiecas",0))))</f>
        <v>0</v>
      </c>
      <c r="F24" s="52">
        <f>SUM(F25:F30)</f>
        <v>0</v>
      </c>
      <c r="G24" s="52">
        <f>SUM(G25:G30)</f>
        <v>0</v>
      </c>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2">
        <f>W8</f>
        <v>0</v>
      </c>
      <c r="AY24" s="93">
        <f>SUM(AY25:AY30)</f>
        <v>0</v>
      </c>
      <c r="AZ24" s="93">
        <v>15</v>
      </c>
      <c r="BA24" s="93"/>
      <c r="BB24" s="93" t="s">
        <v>108</v>
      </c>
      <c r="BC24" s="54"/>
      <c r="BD24" s="55">
        <f>MIN(BD25:BD30)</f>
        <v>0</v>
      </c>
      <c r="BE24" s="55">
        <f>MAX(BE25:BE30)</f>
        <v>0</v>
      </c>
      <c r="BF24" s="100"/>
      <c r="BG24" s="54"/>
      <c r="BH24" s="56"/>
      <c r="BI24" s="57"/>
      <c r="BJ24" s="57"/>
      <c r="BK24" s="62"/>
    </row>
    <row r="25" spans="1:63" s="7" customFormat="1" ht="24.95" hidden="1" customHeight="1" outlineLevel="2" x14ac:dyDescent="0.25">
      <c r="A25" s="81">
        <v>16</v>
      </c>
      <c r="B25" s="179" t="s">
        <v>121</v>
      </c>
      <c r="C25" s="179"/>
      <c r="D25" s="58" t="s">
        <v>277</v>
      </c>
      <c r="E25" s="45"/>
      <c r="F25" s="46">
        <f t="shared" ref="F25:F30" si="2">COUNTA(H25:S25)</f>
        <v>0</v>
      </c>
      <c r="G25" s="36">
        <f t="shared" ref="G25:G30" si="3">COUNTA(T25:AW25)</f>
        <v>0</v>
      </c>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47"/>
      <c r="AY25" s="93">
        <f t="shared" ref="AY25:AY30" si="4">IF(E25="neattiecas",1,IF(E25="atbilst pilnībā",10,IF(E25="atbilst daļēji",100,IF(E25="neatbilst",1000,0))))</f>
        <v>0</v>
      </c>
      <c r="AZ25" s="93">
        <v>16</v>
      </c>
      <c r="BA25" s="93" t="s">
        <v>458</v>
      </c>
      <c r="BB25" s="93"/>
      <c r="BC25" s="44"/>
      <c r="BD25" s="15"/>
      <c r="BE25" s="15"/>
      <c r="BF25" s="101"/>
      <c r="BG25" s="6"/>
      <c r="BH25" s="6"/>
      <c r="BI25" s="29"/>
      <c r="BJ25" s="6"/>
      <c r="BK25" s="61"/>
    </row>
    <row r="26" spans="1:63" s="7" customFormat="1" ht="105" hidden="1" customHeight="1" outlineLevel="2" x14ac:dyDescent="0.25">
      <c r="A26" s="81">
        <v>17</v>
      </c>
      <c r="B26" s="179" t="s">
        <v>122</v>
      </c>
      <c r="C26" s="179"/>
      <c r="D26" s="58" t="s">
        <v>278</v>
      </c>
      <c r="E26" s="45"/>
      <c r="F26" s="46">
        <f t="shared" si="2"/>
        <v>0</v>
      </c>
      <c r="G26" s="36">
        <f t="shared" si="3"/>
        <v>0</v>
      </c>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47"/>
      <c r="AY26" s="93">
        <f t="shared" si="4"/>
        <v>0</v>
      </c>
      <c r="AZ26" s="93">
        <v>17</v>
      </c>
      <c r="BA26" s="93" t="s">
        <v>458</v>
      </c>
      <c r="BB26" s="93"/>
      <c r="BC26" s="44"/>
      <c r="BD26" s="15"/>
      <c r="BE26" s="15"/>
      <c r="BF26" s="101"/>
      <c r="BG26" s="6"/>
      <c r="BH26" s="6"/>
      <c r="BI26" s="29"/>
      <c r="BJ26" s="6"/>
      <c r="BK26" s="61"/>
    </row>
    <row r="27" spans="1:63" s="7" customFormat="1" ht="60" hidden="1" customHeight="1" outlineLevel="2" x14ac:dyDescent="0.25">
      <c r="A27" s="81">
        <v>18</v>
      </c>
      <c r="B27" s="179" t="s">
        <v>123</v>
      </c>
      <c r="C27" s="179"/>
      <c r="D27" s="58" t="s">
        <v>280</v>
      </c>
      <c r="E27" s="45"/>
      <c r="F27" s="46">
        <f t="shared" si="2"/>
        <v>0</v>
      </c>
      <c r="G27" s="36">
        <f t="shared" si="3"/>
        <v>0</v>
      </c>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47"/>
      <c r="AY27" s="93">
        <f t="shared" si="4"/>
        <v>0</v>
      </c>
      <c r="AZ27" s="93">
        <v>18</v>
      </c>
      <c r="BA27" s="93" t="s">
        <v>458</v>
      </c>
      <c r="BB27" s="93"/>
      <c r="BC27" s="44"/>
      <c r="BD27" s="15"/>
      <c r="BE27" s="15"/>
      <c r="BF27" s="101"/>
      <c r="BG27" s="6"/>
      <c r="BH27" s="6"/>
      <c r="BI27" s="29"/>
      <c r="BJ27" s="6"/>
      <c r="BK27" s="61"/>
    </row>
    <row r="28" spans="1:63" s="7" customFormat="1" ht="35.1" hidden="1" customHeight="1" outlineLevel="2" x14ac:dyDescent="0.25">
      <c r="A28" s="81">
        <v>19</v>
      </c>
      <c r="B28" s="179" t="s">
        <v>124</v>
      </c>
      <c r="C28" s="179"/>
      <c r="D28" s="58" t="s">
        <v>281</v>
      </c>
      <c r="E28" s="45"/>
      <c r="F28" s="46">
        <f t="shared" si="2"/>
        <v>0</v>
      </c>
      <c r="G28" s="36">
        <f t="shared" si="3"/>
        <v>0</v>
      </c>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47"/>
      <c r="AY28" s="93">
        <f t="shared" si="4"/>
        <v>0</v>
      </c>
      <c r="AZ28" s="93">
        <v>19</v>
      </c>
      <c r="BA28" s="93" t="s">
        <v>458</v>
      </c>
      <c r="BB28" s="93"/>
      <c r="BC28" s="44"/>
      <c r="BD28" s="15"/>
      <c r="BE28" s="15"/>
      <c r="BF28" s="101"/>
      <c r="BG28" s="6"/>
      <c r="BH28" s="6"/>
      <c r="BI28" s="29"/>
      <c r="BJ28" s="6"/>
      <c r="BK28" s="61"/>
    </row>
    <row r="29" spans="1:63" s="7" customFormat="1" ht="24.95" hidden="1" customHeight="1" outlineLevel="2" x14ac:dyDescent="0.25">
      <c r="A29" s="81">
        <v>20</v>
      </c>
      <c r="B29" s="179" t="s">
        <v>125</v>
      </c>
      <c r="C29" s="179"/>
      <c r="D29" s="58" t="s">
        <v>282</v>
      </c>
      <c r="E29" s="45"/>
      <c r="F29" s="46">
        <f t="shared" si="2"/>
        <v>0</v>
      </c>
      <c r="G29" s="36">
        <f t="shared" si="3"/>
        <v>0</v>
      </c>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47"/>
      <c r="AY29" s="93">
        <f t="shared" si="4"/>
        <v>0</v>
      </c>
      <c r="AZ29" s="93">
        <v>20</v>
      </c>
      <c r="BA29" s="93" t="s">
        <v>458</v>
      </c>
      <c r="BB29" s="93"/>
      <c r="BC29" s="44"/>
      <c r="BD29" s="15"/>
      <c r="BE29" s="15"/>
      <c r="BF29" s="101"/>
      <c r="BG29" s="6"/>
      <c r="BH29" s="6"/>
      <c r="BI29" s="29"/>
      <c r="BJ29" s="6"/>
      <c r="BK29" s="61"/>
    </row>
    <row r="30" spans="1:63" s="7" customFormat="1" ht="45" hidden="1" customHeight="1" outlineLevel="2" x14ac:dyDescent="0.25">
      <c r="A30" s="81">
        <v>21</v>
      </c>
      <c r="B30" s="179" t="s">
        <v>279</v>
      </c>
      <c r="C30" s="179"/>
      <c r="D30" s="58" t="s">
        <v>393</v>
      </c>
      <c r="E30" s="45"/>
      <c r="F30" s="46">
        <f t="shared" si="2"/>
        <v>0</v>
      </c>
      <c r="G30" s="36">
        <f t="shared" si="3"/>
        <v>0</v>
      </c>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47"/>
      <c r="AY30" s="93">
        <f t="shared" si="4"/>
        <v>0</v>
      </c>
      <c r="AZ30" s="93">
        <v>21</v>
      </c>
      <c r="BA30" s="93" t="s">
        <v>458</v>
      </c>
      <c r="BB30" s="93"/>
      <c r="BC30" s="44"/>
      <c r="BD30" s="15"/>
      <c r="BE30" s="15"/>
      <c r="BF30" s="101"/>
      <c r="BG30" s="6"/>
      <c r="BH30" s="6"/>
      <c r="BI30" s="29"/>
      <c r="BJ30" s="6"/>
      <c r="BK30" s="61"/>
    </row>
    <row r="31" spans="1:63" ht="35.1" customHeight="1" outlineLevel="1" collapsed="1" x14ac:dyDescent="0.25">
      <c r="A31" s="81">
        <v>22</v>
      </c>
      <c r="B31" s="60" t="s">
        <v>7</v>
      </c>
      <c r="C31" s="182" t="s">
        <v>8</v>
      </c>
      <c r="D31" s="183"/>
      <c r="E31" s="28">
        <f>IF(AY31&gt;999,"neatbilst",IF(AY31&gt;99,"atbilst daļēji",IF(AY31&gt;9,"atbilst pilnībā",IF(AY31&gt;0,"neattiecas",0))))</f>
        <v>0</v>
      </c>
      <c r="F31" s="52">
        <f>SUM(F32:F36)</f>
        <v>0</v>
      </c>
      <c r="G31" s="52">
        <f>SUM(G32:G36)</f>
        <v>0</v>
      </c>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2">
        <f>X8</f>
        <v>0</v>
      </c>
      <c r="AY31" s="93">
        <f>SUM(AY32:AY36)</f>
        <v>0</v>
      </c>
      <c r="AZ31" s="93">
        <v>22</v>
      </c>
      <c r="BA31" s="93"/>
      <c r="BB31" s="93" t="s">
        <v>108</v>
      </c>
      <c r="BC31" s="54"/>
      <c r="BD31" s="55">
        <f>MIN(BD32:BD36)</f>
        <v>0</v>
      </c>
      <c r="BE31" s="55">
        <f>MAX(BE32:BE36)</f>
        <v>0</v>
      </c>
      <c r="BF31" s="100"/>
      <c r="BG31" s="54"/>
      <c r="BH31" s="56"/>
      <c r="BI31" s="57"/>
      <c r="BJ31" s="57"/>
      <c r="BK31" s="62"/>
    </row>
    <row r="32" spans="1:63" s="7" customFormat="1" ht="24.95" hidden="1" customHeight="1" outlineLevel="2" x14ac:dyDescent="0.25">
      <c r="A32" s="81">
        <v>23</v>
      </c>
      <c r="B32" s="179" t="s">
        <v>126</v>
      </c>
      <c r="C32" s="179"/>
      <c r="D32" s="58" t="s">
        <v>283</v>
      </c>
      <c r="E32" s="45"/>
      <c r="F32" s="46">
        <f>COUNTA(H32:S32)</f>
        <v>0</v>
      </c>
      <c r="G32" s="36">
        <f>COUNTA(T32:AW32)</f>
        <v>0</v>
      </c>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47"/>
      <c r="AY32" s="93">
        <f>IF(E32="neattiecas",1,IF(E32="atbilst pilnībā",10,IF(E32="atbilst daļēji",100,IF(E32="neatbilst",1000,0))))</f>
        <v>0</v>
      </c>
      <c r="AZ32" s="93">
        <v>23</v>
      </c>
      <c r="BA32" s="93" t="s">
        <v>458</v>
      </c>
      <c r="BB32" s="93"/>
      <c r="BC32" s="44"/>
      <c r="BD32" s="15"/>
      <c r="BE32" s="15"/>
      <c r="BF32" s="101"/>
      <c r="BG32" s="6"/>
      <c r="BH32" s="6"/>
      <c r="BI32" s="29"/>
      <c r="BJ32" s="6"/>
      <c r="BK32" s="61"/>
    </row>
    <row r="33" spans="1:63" s="7" customFormat="1" ht="75" hidden="1" customHeight="1" outlineLevel="2" x14ac:dyDescent="0.25">
      <c r="A33" s="81">
        <v>24</v>
      </c>
      <c r="B33" s="179" t="s">
        <v>127</v>
      </c>
      <c r="C33" s="179"/>
      <c r="D33" s="58" t="s">
        <v>410</v>
      </c>
      <c r="E33" s="45"/>
      <c r="F33" s="46">
        <f>COUNTA(H33:S33)</f>
        <v>0</v>
      </c>
      <c r="G33" s="36">
        <f>COUNTA(T33:AW33)</f>
        <v>0</v>
      </c>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47"/>
      <c r="AY33" s="93">
        <f>IF(E33="neattiecas",1,IF(E33="atbilst pilnībā",10,IF(E33="atbilst daļēji",100,IF(E33="neatbilst",1000,0))))</f>
        <v>0</v>
      </c>
      <c r="AZ33" s="93">
        <v>24</v>
      </c>
      <c r="BA33" s="93" t="s">
        <v>458</v>
      </c>
      <c r="BB33" s="93"/>
      <c r="BC33" s="44"/>
      <c r="BD33" s="15"/>
      <c r="BE33" s="15"/>
      <c r="BF33" s="101"/>
      <c r="BG33" s="6"/>
      <c r="BH33" s="6"/>
      <c r="BI33" s="29"/>
      <c r="BJ33" s="6"/>
      <c r="BK33" s="61"/>
    </row>
    <row r="34" spans="1:63" s="7" customFormat="1" ht="35.1" hidden="1" customHeight="1" outlineLevel="2" x14ac:dyDescent="0.25">
      <c r="A34" s="81">
        <v>25</v>
      </c>
      <c r="B34" s="179" t="s">
        <v>128</v>
      </c>
      <c r="C34" s="179"/>
      <c r="D34" s="58" t="s">
        <v>411</v>
      </c>
      <c r="E34" s="45"/>
      <c r="F34" s="46">
        <f>COUNTA(H34:S34)</f>
        <v>0</v>
      </c>
      <c r="G34" s="36">
        <f>COUNTA(T34:AW34)</f>
        <v>0</v>
      </c>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47"/>
      <c r="AY34" s="93">
        <f>IF(E34="neattiecas",1,IF(E34="atbilst pilnībā",10,IF(E34="atbilst daļēji",100,IF(E34="neatbilst",1000,0))))</f>
        <v>0</v>
      </c>
      <c r="AZ34" s="93">
        <v>25</v>
      </c>
      <c r="BA34" s="93" t="s">
        <v>458</v>
      </c>
      <c r="BB34" s="93"/>
      <c r="BC34" s="44"/>
      <c r="BD34" s="15"/>
      <c r="BE34" s="15"/>
      <c r="BF34" s="101"/>
      <c r="BG34" s="6"/>
      <c r="BH34" s="6"/>
      <c r="BI34" s="29"/>
      <c r="BJ34" s="6"/>
      <c r="BK34" s="61"/>
    </row>
    <row r="35" spans="1:63" s="7" customFormat="1" ht="24.95" hidden="1" customHeight="1" outlineLevel="2" x14ac:dyDescent="0.25">
      <c r="A35" s="81">
        <v>26</v>
      </c>
      <c r="B35" s="179" t="s">
        <v>129</v>
      </c>
      <c r="C35" s="179"/>
      <c r="D35" s="58" t="s">
        <v>284</v>
      </c>
      <c r="E35" s="45"/>
      <c r="F35" s="46">
        <f>COUNTA(H35:S35)</f>
        <v>0</v>
      </c>
      <c r="G35" s="36">
        <f>COUNTA(T35:AW35)</f>
        <v>0</v>
      </c>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47"/>
      <c r="AY35" s="93">
        <f>IF(E35="neattiecas",1,IF(E35="atbilst pilnībā",10,IF(E35="atbilst daļēji",100,IF(E35="neatbilst",1000,0))))</f>
        <v>0</v>
      </c>
      <c r="AZ35" s="93">
        <v>26</v>
      </c>
      <c r="BA35" s="93" t="s">
        <v>458</v>
      </c>
      <c r="BB35" s="93"/>
      <c r="BC35" s="44"/>
      <c r="BD35" s="15"/>
      <c r="BE35" s="15"/>
      <c r="BF35" s="101"/>
      <c r="BG35" s="6"/>
      <c r="BH35" s="6"/>
      <c r="BI35" s="29"/>
      <c r="BJ35" s="6"/>
      <c r="BK35" s="61"/>
    </row>
    <row r="36" spans="1:63" s="7" customFormat="1" ht="24.95" hidden="1" customHeight="1" outlineLevel="2" x14ac:dyDescent="0.25">
      <c r="A36" s="81">
        <v>27</v>
      </c>
      <c r="B36" s="179" t="s">
        <v>130</v>
      </c>
      <c r="C36" s="179"/>
      <c r="D36" s="58" t="s">
        <v>285</v>
      </c>
      <c r="E36" s="45"/>
      <c r="F36" s="46">
        <f>COUNTA(H36:S36)</f>
        <v>0</v>
      </c>
      <c r="G36" s="36">
        <f>COUNTA(T36:AW36)</f>
        <v>0</v>
      </c>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47"/>
      <c r="AY36" s="93">
        <f>IF(E36="neattiecas",1,IF(E36="atbilst pilnībā",10,IF(E36="atbilst daļēji",100,IF(E36="neatbilst",1000,0))))</f>
        <v>0</v>
      </c>
      <c r="AZ36" s="93">
        <v>27</v>
      </c>
      <c r="BA36" s="93" t="s">
        <v>458</v>
      </c>
      <c r="BB36" s="93"/>
      <c r="BC36" s="44"/>
      <c r="BD36" s="15"/>
      <c r="BE36" s="15"/>
      <c r="BF36" s="101"/>
      <c r="BG36" s="6"/>
      <c r="BH36" s="6"/>
      <c r="BI36" s="29"/>
      <c r="BJ36" s="6"/>
      <c r="BK36" s="61"/>
    </row>
    <row r="37" spans="1:63" ht="35.1" customHeight="1" outlineLevel="1" collapsed="1" x14ac:dyDescent="0.25">
      <c r="A37" s="81">
        <v>28</v>
      </c>
      <c r="B37" s="60" t="s">
        <v>9</v>
      </c>
      <c r="C37" s="182" t="s">
        <v>10</v>
      </c>
      <c r="D37" s="183"/>
      <c r="E37" s="28">
        <f>IF(AY37&gt;999,"neatbilst",IF(AY37&gt;99,"atbilst daļēji",IF(AY37&gt;9,"atbilst pilnībā",IF(AY37&gt;0,"neattiecas",0))))</f>
        <v>0</v>
      </c>
      <c r="F37" s="52">
        <f>SUM(F38:F38)</f>
        <v>0</v>
      </c>
      <c r="G37" s="52">
        <f>SUM(G38:G38)</f>
        <v>0</v>
      </c>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2">
        <f>Y8</f>
        <v>0</v>
      </c>
      <c r="AY37" s="93">
        <f>SUM(AY38:AY38)</f>
        <v>0</v>
      </c>
      <c r="AZ37" s="93">
        <v>28</v>
      </c>
      <c r="BA37" s="93"/>
      <c r="BB37" s="93" t="s">
        <v>108</v>
      </c>
      <c r="BC37" s="54"/>
      <c r="BD37" s="55">
        <f>MIN(BD38:BD38)</f>
        <v>0</v>
      </c>
      <c r="BE37" s="55">
        <f>MAX(BE38:BE38)</f>
        <v>0</v>
      </c>
      <c r="BF37" s="100"/>
      <c r="BG37" s="54"/>
      <c r="BH37" s="56"/>
      <c r="BI37" s="57"/>
      <c r="BJ37" s="57"/>
      <c r="BK37" s="62"/>
    </row>
    <row r="38" spans="1:63" s="7" customFormat="1" ht="60" hidden="1" customHeight="1" outlineLevel="2" x14ac:dyDescent="0.25">
      <c r="A38" s="81">
        <v>29</v>
      </c>
      <c r="B38" s="179" t="s">
        <v>131</v>
      </c>
      <c r="C38" s="179"/>
      <c r="D38" s="58" t="s">
        <v>286</v>
      </c>
      <c r="E38" s="45"/>
      <c r="F38" s="46">
        <f>COUNTA(H38:S38)</f>
        <v>0</v>
      </c>
      <c r="G38" s="36">
        <f>COUNTA(T38:AW38)</f>
        <v>0</v>
      </c>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47"/>
      <c r="AY38" s="93">
        <f>IF(E38="neattiecas",1,IF(E38="atbilst pilnībā",10,IF(E38="atbilst daļēji",100,IF(E38="neatbilst",1000,0))))</f>
        <v>0</v>
      </c>
      <c r="AZ38" s="93">
        <v>29</v>
      </c>
      <c r="BA38" s="93" t="s">
        <v>458</v>
      </c>
      <c r="BB38" s="93"/>
      <c r="BC38" s="44"/>
      <c r="BD38" s="15"/>
      <c r="BE38" s="15"/>
      <c r="BF38" s="101"/>
      <c r="BG38" s="6"/>
      <c r="BH38" s="6"/>
      <c r="BI38" s="29"/>
      <c r="BJ38" s="6"/>
      <c r="BK38" s="61"/>
    </row>
    <row r="39" spans="1:63" ht="35.1" customHeight="1" outlineLevel="1" collapsed="1" x14ac:dyDescent="0.25">
      <c r="A39" s="81">
        <v>30</v>
      </c>
      <c r="B39" s="60" t="s">
        <v>11</v>
      </c>
      <c r="C39" s="182" t="s">
        <v>12</v>
      </c>
      <c r="D39" s="183"/>
      <c r="E39" s="28">
        <f>IF(AY39&gt;999,"neatbilst",IF(AY39&gt;99,"atbilst daļēji",IF(AY39&gt;9,"atbilst pilnībā",IF(AY39&gt;0,"neattiecas",0))))</f>
        <v>0</v>
      </c>
      <c r="F39" s="52">
        <f>SUM(F40:F40)</f>
        <v>0</v>
      </c>
      <c r="G39" s="52">
        <f>SUM(G40:G40)</f>
        <v>0</v>
      </c>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2">
        <f>Z8</f>
        <v>0</v>
      </c>
      <c r="AY39" s="93">
        <f>SUM(AY40:AY41)</f>
        <v>0</v>
      </c>
      <c r="AZ39" s="93">
        <v>30</v>
      </c>
      <c r="BA39" s="93"/>
      <c r="BB39" s="93" t="s">
        <v>108</v>
      </c>
      <c r="BC39" s="54"/>
      <c r="BD39" s="55">
        <f>MIN(BD40:BD41)</f>
        <v>0</v>
      </c>
      <c r="BE39" s="55">
        <f>MAX(BE40:BE41)</f>
        <v>0</v>
      </c>
      <c r="BF39" s="100"/>
      <c r="BG39" s="54"/>
      <c r="BH39" s="56"/>
      <c r="BI39" s="57"/>
      <c r="BJ39" s="57"/>
      <c r="BK39" s="62"/>
    </row>
    <row r="40" spans="1:63" s="7" customFormat="1" ht="45" hidden="1" customHeight="1" outlineLevel="2" x14ac:dyDescent="0.25">
      <c r="A40" s="81">
        <v>31</v>
      </c>
      <c r="B40" s="179" t="s">
        <v>132</v>
      </c>
      <c r="C40" s="179"/>
      <c r="D40" s="58" t="s">
        <v>287</v>
      </c>
      <c r="E40" s="45"/>
      <c r="F40" s="46">
        <f>COUNTA(H40:S40)</f>
        <v>0</v>
      </c>
      <c r="G40" s="36">
        <f>COUNTA(T40:AW40)</f>
        <v>0</v>
      </c>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47"/>
      <c r="AY40" s="93">
        <f>IF(E40="neattiecas",1,IF(E40="atbilst pilnībā",10,IF(E40="atbilst daļēji",100,IF(E40="neatbilst",1000,0))))</f>
        <v>0</v>
      </c>
      <c r="AZ40" s="93">
        <v>31</v>
      </c>
      <c r="BA40" s="93" t="s">
        <v>458</v>
      </c>
      <c r="BB40" s="93"/>
      <c r="BC40" s="44"/>
      <c r="BD40" s="15"/>
      <c r="BE40" s="15"/>
      <c r="BF40" s="101"/>
      <c r="BG40" s="6"/>
      <c r="BH40" s="6"/>
      <c r="BI40" s="29"/>
      <c r="BJ40" s="6"/>
      <c r="BK40" s="61"/>
    </row>
    <row r="41" spans="1:63" s="7" customFormat="1" ht="45" hidden="1" customHeight="1" outlineLevel="2" x14ac:dyDescent="0.25">
      <c r="A41" s="81">
        <v>32</v>
      </c>
      <c r="B41" s="179" t="s">
        <v>132</v>
      </c>
      <c r="C41" s="179"/>
      <c r="D41" s="58" t="s">
        <v>361</v>
      </c>
      <c r="E41" s="45"/>
      <c r="F41" s="46">
        <f>COUNTA(H41:S41)</f>
        <v>0</v>
      </c>
      <c r="G41" s="36">
        <f>COUNTA(T41:AW41)</f>
        <v>0</v>
      </c>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47"/>
      <c r="AY41" s="93">
        <f>IF(E41="neattiecas",1,IF(E41="atbilst pilnībā",10,IF(E41="atbilst daļēji",100,IF(E41="neatbilst",1000,0))))</f>
        <v>0</v>
      </c>
      <c r="AZ41" s="93">
        <v>32</v>
      </c>
      <c r="BA41" s="93" t="s">
        <v>458</v>
      </c>
      <c r="BB41" s="93"/>
      <c r="BC41" s="44"/>
      <c r="BD41" s="15"/>
      <c r="BE41" s="15"/>
      <c r="BF41" s="101"/>
      <c r="BG41" s="6"/>
      <c r="BH41" s="6"/>
      <c r="BI41" s="29"/>
      <c r="BJ41" s="6"/>
      <c r="BK41" s="61"/>
    </row>
    <row r="42" spans="1:63" ht="35.1" customHeight="1" outlineLevel="1" collapsed="1" x14ac:dyDescent="0.25">
      <c r="A42" s="81">
        <v>33</v>
      </c>
      <c r="B42" s="60" t="s">
        <v>13</v>
      </c>
      <c r="C42" s="182" t="s">
        <v>14</v>
      </c>
      <c r="D42" s="183"/>
      <c r="E42" s="28">
        <f>IF(AY42&gt;999,"neatbilst",IF(AY42&gt;99,"atbilst daļēji",IF(AY42&gt;9,"atbilst pilnībā",IF(AY42&gt;0,"neattiecas",0))))</f>
        <v>0</v>
      </c>
      <c r="F42" s="52">
        <f>SUM(F43:F48)</f>
        <v>0</v>
      </c>
      <c r="G42" s="52">
        <f>SUM(G43:G48)</f>
        <v>0</v>
      </c>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2">
        <f>AA8</f>
        <v>0</v>
      </c>
      <c r="AY42" s="93">
        <f>SUM(AY43:AY48)</f>
        <v>0</v>
      </c>
      <c r="AZ42" s="93">
        <v>33</v>
      </c>
      <c r="BA42" s="93"/>
      <c r="BB42" s="93" t="s">
        <v>108</v>
      </c>
      <c r="BC42" s="54"/>
      <c r="BD42" s="55">
        <f>MIN(BD43:BD48)</f>
        <v>0</v>
      </c>
      <c r="BE42" s="55">
        <f>MAX(BE43:BE48)</f>
        <v>0</v>
      </c>
      <c r="BF42" s="100"/>
      <c r="BG42" s="54"/>
      <c r="BH42" s="56"/>
      <c r="BI42" s="57"/>
      <c r="BJ42" s="57"/>
      <c r="BK42" s="62"/>
    </row>
    <row r="43" spans="1:63" s="7" customFormat="1" ht="35.1" hidden="1" customHeight="1" outlineLevel="2" x14ac:dyDescent="0.25">
      <c r="A43" s="81">
        <v>34</v>
      </c>
      <c r="B43" s="179" t="s">
        <v>133</v>
      </c>
      <c r="C43" s="179"/>
      <c r="D43" s="58" t="s">
        <v>289</v>
      </c>
      <c r="E43" s="45"/>
      <c r="F43" s="46">
        <f t="shared" ref="F43:F48" si="5">COUNTA(H43:S43)</f>
        <v>0</v>
      </c>
      <c r="G43" s="36">
        <f t="shared" ref="G43:G48" si="6">COUNTA(T43:AW43)</f>
        <v>0</v>
      </c>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47"/>
      <c r="AY43" s="93">
        <f t="shared" ref="AY43:AY48" si="7">IF(E43="neattiecas",1,IF(E43="atbilst pilnībā",10,IF(E43="atbilst daļēji",100,IF(E43="neatbilst",1000,0))))</f>
        <v>0</v>
      </c>
      <c r="AZ43" s="93">
        <v>34</v>
      </c>
      <c r="BA43" s="93" t="s">
        <v>458</v>
      </c>
      <c r="BB43" s="93"/>
      <c r="BC43" s="44"/>
      <c r="BD43" s="15"/>
      <c r="BE43" s="15"/>
      <c r="BF43" s="101"/>
      <c r="BG43" s="6"/>
      <c r="BH43" s="6"/>
      <c r="BI43" s="29"/>
      <c r="BJ43" s="6"/>
      <c r="BK43" s="61"/>
    </row>
    <row r="44" spans="1:63" s="7" customFormat="1" ht="24.95" hidden="1" customHeight="1" outlineLevel="2" x14ac:dyDescent="0.25">
      <c r="A44" s="81">
        <v>35</v>
      </c>
      <c r="B44" s="179" t="s">
        <v>134</v>
      </c>
      <c r="C44" s="179"/>
      <c r="D44" s="58" t="s">
        <v>290</v>
      </c>
      <c r="E44" s="45"/>
      <c r="F44" s="46">
        <f t="shared" si="5"/>
        <v>0</v>
      </c>
      <c r="G44" s="36">
        <f t="shared" si="6"/>
        <v>0</v>
      </c>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47"/>
      <c r="AY44" s="93">
        <f t="shared" si="7"/>
        <v>0</v>
      </c>
      <c r="AZ44" s="93">
        <v>35</v>
      </c>
      <c r="BA44" s="93" t="s">
        <v>458</v>
      </c>
      <c r="BB44" s="93"/>
      <c r="BC44" s="44"/>
      <c r="BD44" s="15"/>
      <c r="BE44" s="15"/>
      <c r="BF44" s="101"/>
      <c r="BG44" s="6"/>
      <c r="BH44" s="6"/>
      <c r="BI44" s="29"/>
      <c r="BJ44" s="6"/>
      <c r="BK44" s="61"/>
    </row>
    <row r="45" spans="1:63" s="7" customFormat="1" ht="24.95" hidden="1" customHeight="1" outlineLevel="2" x14ac:dyDescent="0.25">
      <c r="A45" s="81">
        <v>36</v>
      </c>
      <c r="B45" s="179" t="s">
        <v>135</v>
      </c>
      <c r="C45" s="179"/>
      <c r="D45" s="58" t="s">
        <v>291</v>
      </c>
      <c r="E45" s="45"/>
      <c r="F45" s="46">
        <f t="shared" si="5"/>
        <v>0</v>
      </c>
      <c r="G45" s="36">
        <f t="shared" si="6"/>
        <v>0</v>
      </c>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47"/>
      <c r="AY45" s="93">
        <f t="shared" si="7"/>
        <v>0</v>
      </c>
      <c r="AZ45" s="93">
        <v>36</v>
      </c>
      <c r="BA45" s="93" t="s">
        <v>458</v>
      </c>
      <c r="BB45" s="93"/>
      <c r="BC45" s="44"/>
      <c r="BD45" s="15"/>
      <c r="BE45" s="15"/>
      <c r="BF45" s="101"/>
      <c r="BG45" s="6"/>
      <c r="BH45" s="6"/>
      <c r="BI45" s="29"/>
      <c r="BJ45" s="6"/>
      <c r="BK45" s="61"/>
    </row>
    <row r="46" spans="1:63" s="7" customFormat="1" ht="35.1" hidden="1" customHeight="1" outlineLevel="2" x14ac:dyDescent="0.25">
      <c r="A46" s="81">
        <v>37</v>
      </c>
      <c r="B46" s="179" t="s">
        <v>136</v>
      </c>
      <c r="C46" s="179"/>
      <c r="D46" s="58" t="s">
        <v>292</v>
      </c>
      <c r="E46" s="45"/>
      <c r="F46" s="46">
        <f t="shared" si="5"/>
        <v>0</v>
      </c>
      <c r="G46" s="36">
        <f t="shared" si="6"/>
        <v>0</v>
      </c>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47"/>
      <c r="AY46" s="93">
        <f t="shared" si="7"/>
        <v>0</v>
      </c>
      <c r="AZ46" s="93">
        <v>37</v>
      </c>
      <c r="BA46" s="93" t="s">
        <v>458</v>
      </c>
      <c r="BB46" s="93"/>
      <c r="BC46" s="44"/>
      <c r="BD46" s="15"/>
      <c r="BE46" s="15"/>
      <c r="BF46" s="101"/>
      <c r="BG46" s="6"/>
      <c r="BH46" s="6"/>
      <c r="BI46" s="29"/>
      <c r="BJ46" s="6"/>
      <c r="BK46" s="61"/>
    </row>
    <row r="47" spans="1:63" s="7" customFormat="1" ht="35.1" hidden="1" customHeight="1" outlineLevel="2" x14ac:dyDescent="0.25">
      <c r="A47" s="81">
        <v>38</v>
      </c>
      <c r="B47" s="179" t="s">
        <v>137</v>
      </c>
      <c r="C47" s="179"/>
      <c r="D47" s="58" t="s">
        <v>293</v>
      </c>
      <c r="E47" s="45"/>
      <c r="F47" s="46">
        <f t="shared" si="5"/>
        <v>0</v>
      </c>
      <c r="G47" s="36">
        <f t="shared" si="6"/>
        <v>0</v>
      </c>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47"/>
      <c r="AY47" s="93">
        <f t="shared" si="7"/>
        <v>0</v>
      </c>
      <c r="AZ47" s="93">
        <v>38</v>
      </c>
      <c r="BA47" s="93" t="s">
        <v>458</v>
      </c>
      <c r="BB47" s="93"/>
      <c r="BC47" s="44"/>
      <c r="BD47" s="15"/>
      <c r="BE47" s="15"/>
      <c r="BF47" s="101"/>
      <c r="BG47" s="6"/>
      <c r="BH47" s="6"/>
      <c r="BI47" s="29"/>
      <c r="BJ47" s="6"/>
      <c r="BK47" s="61"/>
    </row>
    <row r="48" spans="1:63" s="7" customFormat="1" ht="35.1" hidden="1" customHeight="1" outlineLevel="2" x14ac:dyDescent="0.25">
      <c r="A48" s="81">
        <v>39</v>
      </c>
      <c r="B48" s="179" t="s">
        <v>288</v>
      </c>
      <c r="C48" s="179"/>
      <c r="D48" s="58" t="s">
        <v>294</v>
      </c>
      <c r="E48" s="45"/>
      <c r="F48" s="46">
        <f t="shared" si="5"/>
        <v>0</v>
      </c>
      <c r="G48" s="36">
        <f t="shared" si="6"/>
        <v>0</v>
      </c>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47"/>
      <c r="AY48" s="93">
        <f t="shared" si="7"/>
        <v>0</v>
      </c>
      <c r="AZ48" s="93">
        <v>39</v>
      </c>
      <c r="BA48" s="93" t="s">
        <v>458</v>
      </c>
      <c r="BB48" s="93"/>
      <c r="BC48" s="44"/>
      <c r="BD48" s="15"/>
      <c r="BE48" s="15"/>
      <c r="BF48" s="101"/>
      <c r="BG48" s="6"/>
      <c r="BH48" s="6"/>
      <c r="BI48" s="29"/>
      <c r="BJ48" s="6"/>
      <c r="BK48" s="61"/>
    </row>
    <row r="49" spans="1:63" ht="35.1" customHeight="1" outlineLevel="1" collapsed="1" x14ac:dyDescent="0.25">
      <c r="A49" s="81">
        <v>40</v>
      </c>
      <c r="B49" s="60" t="s">
        <v>15</v>
      </c>
      <c r="C49" s="182" t="s">
        <v>16</v>
      </c>
      <c r="D49" s="183"/>
      <c r="E49" s="28">
        <f>IF(AY49&gt;999,"neatbilst",IF(AY49&gt;99,"atbilst daļēji",IF(AY49&gt;9,"atbilst pilnībā",IF(AY49&gt;0,"neattiecas",0))))</f>
        <v>0</v>
      </c>
      <c r="F49" s="52">
        <f>SUM(F50:F52)</f>
        <v>0</v>
      </c>
      <c r="G49" s="52">
        <f>SUM(G50:G52)</f>
        <v>0</v>
      </c>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2">
        <f>AB8</f>
        <v>0</v>
      </c>
      <c r="AY49" s="93">
        <f>SUM(AY50:AY52)</f>
        <v>0</v>
      </c>
      <c r="AZ49" s="93">
        <v>40</v>
      </c>
      <c r="BA49" s="93"/>
      <c r="BB49" s="93" t="s">
        <v>108</v>
      </c>
      <c r="BC49" s="54"/>
      <c r="BD49" s="55">
        <f>MIN(BD50:BD52)</f>
        <v>0</v>
      </c>
      <c r="BE49" s="55">
        <f>MAX(BE50:BE52)</f>
        <v>0</v>
      </c>
      <c r="BF49" s="100"/>
      <c r="BG49" s="54"/>
      <c r="BH49" s="56"/>
      <c r="BI49" s="57"/>
      <c r="BJ49" s="57"/>
      <c r="BK49" s="62"/>
    </row>
    <row r="50" spans="1:63" s="7" customFormat="1" ht="24.95" hidden="1" customHeight="1" outlineLevel="2" x14ac:dyDescent="0.25">
      <c r="A50" s="81">
        <v>41</v>
      </c>
      <c r="B50" s="179" t="s">
        <v>138</v>
      </c>
      <c r="C50" s="179"/>
      <c r="D50" s="58" t="s">
        <v>295</v>
      </c>
      <c r="E50" s="45"/>
      <c r="F50" s="46">
        <f>COUNTA(H50:S50)</f>
        <v>0</v>
      </c>
      <c r="G50" s="36">
        <f>COUNTA(T50:AW50)</f>
        <v>0</v>
      </c>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47"/>
      <c r="AY50" s="93">
        <f>IF(E50="neattiecas",1,IF(E50="atbilst pilnībā",10,IF(E50="atbilst daļēji",100,IF(E50="neatbilst",1000,0))))</f>
        <v>0</v>
      </c>
      <c r="AZ50" s="93">
        <v>41</v>
      </c>
      <c r="BA50" s="93" t="s">
        <v>458</v>
      </c>
      <c r="BB50" s="93"/>
      <c r="BC50" s="44"/>
      <c r="BD50" s="15"/>
      <c r="BE50" s="15"/>
      <c r="BF50" s="101"/>
      <c r="BG50" s="6"/>
      <c r="BH50" s="6"/>
      <c r="BI50" s="29"/>
      <c r="BJ50" s="6"/>
      <c r="BK50" s="61"/>
    </row>
    <row r="51" spans="1:63" s="7" customFormat="1" ht="24.95" hidden="1" customHeight="1" outlineLevel="2" x14ac:dyDescent="0.25">
      <c r="A51" s="81">
        <v>42</v>
      </c>
      <c r="B51" s="179" t="s">
        <v>139</v>
      </c>
      <c r="C51" s="179"/>
      <c r="D51" s="58" t="s">
        <v>296</v>
      </c>
      <c r="E51" s="45"/>
      <c r="F51" s="46">
        <f>COUNTA(H51:S51)</f>
        <v>0</v>
      </c>
      <c r="G51" s="36">
        <f>COUNTA(T51:AW51)</f>
        <v>0</v>
      </c>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47"/>
      <c r="AY51" s="93">
        <f>IF(E51="neattiecas",1,IF(E51="atbilst pilnībā",10,IF(E51="atbilst daļēji",100,IF(E51="neatbilst",1000,0))))</f>
        <v>0</v>
      </c>
      <c r="AZ51" s="93">
        <v>42</v>
      </c>
      <c r="BA51" s="93" t="s">
        <v>458</v>
      </c>
      <c r="BB51" s="93"/>
      <c r="BC51" s="44"/>
      <c r="BD51" s="15"/>
      <c r="BE51" s="15"/>
      <c r="BF51" s="101"/>
      <c r="BG51" s="6"/>
      <c r="BH51" s="6"/>
      <c r="BI51" s="29"/>
      <c r="BJ51" s="6"/>
      <c r="BK51" s="61"/>
    </row>
    <row r="52" spans="1:63" s="7" customFormat="1" ht="35.1" hidden="1" customHeight="1" outlineLevel="2" x14ac:dyDescent="0.25">
      <c r="A52" s="81">
        <v>43</v>
      </c>
      <c r="B52" s="179" t="s">
        <v>140</v>
      </c>
      <c r="C52" s="179"/>
      <c r="D52" s="58" t="s">
        <v>297</v>
      </c>
      <c r="E52" s="45"/>
      <c r="F52" s="46">
        <f>COUNTA(H52:S52)</f>
        <v>0</v>
      </c>
      <c r="G52" s="36">
        <f>COUNTA(T52:AW52)</f>
        <v>0</v>
      </c>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47"/>
      <c r="AY52" s="93">
        <f>IF(E52="neattiecas",1,IF(E52="atbilst pilnībā",10,IF(E52="atbilst daļēji",100,IF(E52="neatbilst",1000,0))))</f>
        <v>0</v>
      </c>
      <c r="AZ52" s="93">
        <v>43</v>
      </c>
      <c r="BA52" s="93" t="s">
        <v>458</v>
      </c>
      <c r="BB52" s="93"/>
      <c r="BC52" s="44"/>
      <c r="BD52" s="15"/>
      <c r="BE52" s="15"/>
      <c r="BF52" s="101"/>
      <c r="BG52" s="6"/>
      <c r="BH52" s="6"/>
      <c r="BI52" s="29"/>
      <c r="BJ52" s="6"/>
      <c r="BK52" s="61"/>
    </row>
    <row r="53" spans="1:63" ht="35.1" customHeight="1" outlineLevel="1" collapsed="1" x14ac:dyDescent="0.25">
      <c r="A53" s="81">
        <v>44</v>
      </c>
      <c r="B53" s="60" t="s">
        <v>17</v>
      </c>
      <c r="C53" s="182" t="s">
        <v>18</v>
      </c>
      <c r="D53" s="183"/>
      <c r="E53" s="28">
        <f>IF(AY53&gt;999,"neatbilst",IF(AY53&gt;99,"atbilst daļēji",IF(AY53&gt;9,"atbilst pilnībā",IF(AY53&gt;0,"neattiecas",0))))</f>
        <v>0</v>
      </c>
      <c r="F53" s="52">
        <f>SUM(F54:F55)</f>
        <v>0</v>
      </c>
      <c r="G53" s="52">
        <f>SUM(G54:G55)</f>
        <v>0</v>
      </c>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2">
        <f>AC8</f>
        <v>0</v>
      </c>
      <c r="AY53" s="93">
        <f>SUM(AY54:AY55)</f>
        <v>0</v>
      </c>
      <c r="AZ53" s="93">
        <v>44</v>
      </c>
      <c r="BA53" s="93"/>
      <c r="BB53" s="93" t="s">
        <v>108</v>
      </c>
      <c r="BC53" s="54"/>
      <c r="BD53" s="55">
        <f>MIN(BD54:BD55)</f>
        <v>0</v>
      </c>
      <c r="BE53" s="55">
        <f>MAX(BE54:BE55)</f>
        <v>0</v>
      </c>
      <c r="BF53" s="100"/>
      <c r="BG53" s="54"/>
      <c r="BH53" s="56"/>
      <c r="BI53" s="57"/>
      <c r="BJ53" s="57"/>
      <c r="BK53" s="62"/>
    </row>
    <row r="54" spans="1:63" s="7" customFormat="1" ht="35.1" hidden="1" customHeight="1" outlineLevel="2" x14ac:dyDescent="0.25">
      <c r="A54" s="81">
        <v>45</v>
      </c>
      <c r="B54" s="179" t="s">
        <v>141</v>
      </c>
      <c r="C54" s="179"/>
      <c r="D54" s="58" t="s">
        <v>412</v>
      </c>
      <c r="E54" s="45"/>
      <c r="F54" s="46">
        <f>COUNTA(H54:S54)</f>
        <v>0</v>
      </c>
      <c r="G54" s="36">
        <f>COUNTA(T54:AW54)</f>
        <v>0</v>
      </c>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47"/>
      <c r="AY54" s="93">
        <f>IF(E54="neattiecas",1,IF(E54="atbilst pilnībā",10,IF(E54="atbilst daļēji",100,IF(E54="neatbilst",1000,0))))</f>
        <v>0</v>
      </c>
      <c r="AZ54" s="93">
        <v>45</v>
      </c>
      <c r="BA54" s="93" t="s">
        <v>458</v>
      </c>
      <c r="BB54" s="93"/>
      <c r="BC54" s="44"/>
      <c r="BD54" s="15"/>
      <c r="BE54" s="15"/>
      <c r="BF54" s="101"/>
      <c r="BG54" s="6"/>
      <c r="BH54" s="6"/>
      <c r="BI54" s="29"/>
      <c r="BJ54" s="6"/>
      <c r="BK54" s="61"/>
    </row>
    <row r="55" spans="1:63" s="7" customFormat="1" ht="35.1" hidden="1" customHeight="1" outlineLevel="2" x14ac:dyDescent="0.25">
      <c r="A55" s="81">
        <v>46</v>
      </c>
      <c r="B55" s="179" t="s">
        <v>142</v>
      </c>
      <c r="C55" s="179"/>
      <c r="D55" s="58" t="s">
        <v>394</v>
      </c>
      <c r="E55" s="45"/>
      <c r="F55" s="46">
        <f>COUNTA(H55:S55)</f>
        <v>0</v>
      </c>
      <c r="G55" s="36">
        <f>COUNTA(T55:AW55)</f>
        <v>0</v>
      </c>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47"/>
      <c r="AY55" s="93">
        <f>IF(E55="neattiecas",1,IF(E55="atbilst pilnībā",10,IF(E55="atbilst daļēji",100,IF(E55="neatbilst",1000,0))))</f>
        <v>0</v>
      </c>
      <c r="AZ55" s="93">
        <v>46</v>
      </c>
      <c r="BA55" s="93" t="s">
        <v>458</v>
      </c>
      <c r="BB55" s="93"/>
      <c r="BC55" s="44"/>
      <c r="BD55" s="15"/>
      <c r="BE55" s="15"/>
      <c r="BF55" s="101"/>
      <c r="BG55" s="6"/>
      <c r="BH55" s="6"/>
      <c r="BI55" s="29"/>
      <c r="BJ55" s="6"/>
      <c r="BK55" s="61"/>
    </row>
    <row r="56" spans="1:63" ht="35.1" customHeight="1" outlineLevel="1" collapsed="1" x14ac:dyDescent="0.25">
      <c r="A56" s="81">
        <v>47</v>
      </c>
      <c r="B56" s="60" t="s">
        <v>19</v>
      </c>
      <c r="C56" s="182" t="s">
        <v>20</v>
      </c>
      <c r="D56" s="183"/>
      <c r="E56" s="28">
        <f>IF(AY56&gt;999,"neatbilst",IF(AY56&gt;99,"atbilst daļēji",IF(AY56&gt;9,"atbilst pilnībā",IF(AY56&gt;0,"neattiecas",0))))</f>
        <v>0</v>
      </c>
      <c r="F56" s="52">
        <f>SUM(F57:F57)</f>
        <v>0</v>
      </c>
      <c r="G56" s="52">
        <f>SUM(G57:G57)</f>
        <v>0</v>
      </c>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2">
        <f>AD8</f>
        <v>0</v>
      </c>
      <c r="AY56" s="93">
        <f>SUM(AY57:AY57)</f>
        <v>0</v>
      </c>
      <c r="AZ56" s="93">
        <v>47</v>
      </c>
      <c r="BA56" s="93"/>
      <c r="BB56" s="93" t="s">
        <v>108</v>
      </c>
      <c r="BC56" s="54"/>
      <c r="BD56" s="55">
        <f>MIN(BD57:BD57)</f>
        <v>0</v>
      </c>
      <c r="BE56" s="55">
        <f>MAX(BE57:BE57)</f>
        <v>0</v>
      </c>
      <c r="BF56" s="100"/>
      <c r="BG56" s="54"/>
      <c r="BH56" s="56"/>
      <c r="BI56" s="57"/>
      <c r="BJ56" s="57"/>
      <c r="BK56" s="62"/>
    </row>
    <row r="57" spans="1:63" s="7" customFormat="1" ht="105" hidden="1" customHeight="1" outlineLevel="2" x14ac:dyDescent="0.25">
      <c r="A57" s="81">
        <v>48</v>
      </c>
      <c r="B57" s="179" t="s">
        <v>143</v>
      </c>
      <c r="C57" s="179"/>
      <c r="D57" s="58" t="s">
        <v>298</v>
      </c>
      <c r="E57" s="45"/>
      <c r="F57" s="46">
        <f>COUNTA(H57:S57)</f>
        <v>0</v>
      </c>
      <c r="G57" s="36">
        <f>COUNTA(T57:AW57)</f>
        <v>0</v>
      </c>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47"/>
      <c r="AY57" s="93">
        <f>IF(E57="neattiecas",1,IF(E57="atbilst pilnībā",10,IF(E57="atbilst daļēji",100,IF(E57="neatbilst",1000,0))))</f>
        <v>0</v>
      </c>
      <c r="AZ57" s="93">
        <v>48</v>
      </c>
      <c r="BA57" s="93" t="s">
        <v>458</v>
      </c>
      <c r="BB57" s="93"/>
      <c r="BC57" s="44"/>
      <c r="BD57" s="15"/>
      <c r="BE57" s="15"/>
      <c r="BF57" s="101"/>
      <c r="BG57" s="6"/>
      <c r="BH57" s="6"/>
      <c r="BI57" s="29"/>
      <c r="BJ57" s="6"/>
      <c r="BK57" s="61"/>
    </row>
    <row r="58" spans="1:63" ht="35.1" customHeight="1" outlineLevel="1" collapsed="1" x14ac:dyDescent="0.25">
      <c r="A58" s="81">
        <v>49</v>
      </c>
      <c r="B58" s="60" t="s">
        <v>21</v>
      </c>
      <c r="C58" s="182" t="s">
        <v>22</v>
      </c>
      <c r="D58" s="183"/>
      <c r="E58" s="28">
        <f>IF(AY58&gt;999,"neatbilst",IF(AY58&gt;99,"atbilst daļēji",IF(AY58&gt;9,"atbilst pilnībā",IF(AY58&gt;0,"neattiecas",0))))</f>
        <v>0</v>
      </c>
      <c r="F58" s="52">
        <f>SUM(F59:F61)</f>
        <v>0</v>
      </c>
      <c r="G58" s="52">
        <f>SUM(G59:G61)</f>
        <v>0</v>
      </c>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2">
        <f>AE8</f>
        <v>0</v>
      </c>
      <c r="AY58" s="93">
        <f>SUM(AY59:AY61)</f>
        <v>0</v>
      </c>
      <c r="AZ58" s="93">
        <v>49</v>
      </c>
      <c r="BA58" s="93"/>
      <c r="BB58" s="93" t="s">
        <v>108</v>
      </c>
      <c r="BC58" s="54"/>
      <c r="BD58" s="55">
        <f>MIN(BD59:BD61)</f>
        <v>0</v>
      </c>
      <c r="BE58" s="55">
        <f>MAX(BE59:BE61)</f>
        <v>0</v>
      </c>
      <c r="BF58" s="100"/>
      <c r="BG58" s="54"/>
      <c r="BH58" s="56"/>
      <c r="BI58" s="57"/>
      <c r="BJ58" s="57"/>
      <c r="BK58" s="62"/>
    </row>
    <row r="59" spans="1:63" s="7" customFormat="1" ht="35.1" hidden="1" customHeight="1" outlineLevel="2" x14ac:dyDescent="0.25">
      <c r="A59" s="81">
        <v>50</v>
      </c>
      <c r="B59" s="179" t="s">
        <v>144</v>
      </c>
      <c r="C59" s="179"/>
      <c r="D59" s="58" t="s">
        <v>299</v>
      </c>
      <c r="E59" s="45"/>
      <c r="F59" s="46">
        <f>COUNTA(H59:S59)</f>
        <v>0</v>
      </c>
      <c r="G59" s="36">
        <f>COUNTA(T59:AW59)</f>
        <v>0</v>
      </c>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47"/>
      <c r="AY59" s="93">
        <f>IF(E59="neattiecas",1,IF(E59="atbilst pilnībā",10,IF(E59="atbilst daļēji",100,IF(E59="neatbilst",1000,0))))</f>
        <v>0</v>
      </c>
      <c r="AZ59" s="93">
        <v>50</v>
      </c>
      <c r="BA59" s="93" t="s">
        <v>458</v>
      </c>
      <c r="BB59" s="93"/>
      <c r="BC59" s="44"/>
      <c r="BD59" s="15"/>
      <c r="BE59" s="15"/>
      <c r="BF59" s="101"/>
      <c r="BG59" s="6"/>
      <c r="BH59" s="6"/>
      <c r="BI59" s="29"/>
      <c r="BJ59" s="6"/>
      <c r="BK59" s="61"/>
    </row>
    <row r="60" spans="1:63" s="7" customFormat="1" ht="35.1" hidden="1" customHeight="1" outlineLevel="2" x14ac:dyDescent="0.25">
      <c r="A60" s="81">
        <v>51</v>
      </c>
      <c r="B60" s="179" t="s">
        <v>145</v>
      </c>
      <c r="C60" s="179"/>
      <c r="D60" s="58" t="s">
        <v>300</v>
      </c>
      <c r="E60" s="45"/>
      <c r="F60" s="46">
        <f>COUNTA(H60:S60)</f>
        <v>0</v>
      </c>
      <c r="G60" s="36">
        <f>COUNTA(T60:AW60)</f>
        <v>0</v>
      </c>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47"/>
      <c r="AY60" s="93">
        <f>IF(E60="neattiecas",1,IF(E60="atbilst pilnībā",10,IF(E60="atbilst daļēji",100,IF(E60="neatbilst",1000,0))))</f>
        <v>0</v>
      </c>
      <c r="AZ60" s="93">
        <v>51</v>
      </c>
      <c r="BA60" s="93" t="s">
        <v>458</v>
      </c>
      <c r="BB60" s="93"/>
      <c r="BC60" s="44"/>
      <c r="BD60" s="15"/>
      <c r="BE60" s="15"/>
      <c r="BF60" s="101"/>
      <c r="BG60" s="6"/>
      <c r="BH60" s="6"/>
      <c r="BI60" s="29"/>
      <c r="BJ60" s="6"/>
      <c r="BK60" s="61"/>
    </row>
    <row r="61" spans="1:63" s="7" customFormat="1" ht="35.1" hidden="1" customHeight="1" outlineLevel="2" x14ac:dyDescent="0.25">
      <c r="A61" s="81">
        <v>52</v>
      </c>
      <c r="B61" s="179" t="s">
        <v>146</v>
      </c>
      <c r="C61" s="179"/>
      <c r="D61" s="58" t="s">
        <v>301</v>
      </c>
      <c r="E61" s="45"/>
      <c r="F61" s="46">
        <f>COUNTA(H61:S61)</f>
        <v>0</v>
      </c>
      <c r="G61" s="36">
        <f>COUNTA(T61:AW61)</f>
        <v>0</v>
      </c>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47"/>
      <c r="AY61" s="93">
        <f>IF(E61="neattiecas",1,IF(E61="atbilst pilnībā",10,IF(E61="atbilst daļēji",100,IF(E61="neatbilst",1000,0))))</f>
        <v>0</v>
      </c>
      <c r="AZ61" s="93">
        <v>52</v>
      </c>
      <c r="BA61" s="93" t="s">
        <v>458</v>
      </c>
      <c r="BB61" s="93"/>
      <c r="BC61" s="44"/>
      <c r="BD61" s="15"/>
      <c r="BE61" s="15"/>
      <c r="BF61" s="101"/>
      <c r="BG61" s="6"/>
      <c r="BH61" s="6"/>
      <c r="BI61" s="29"/>
      <c r="BJ61" s="6"/>
      <c r="BK61" s="61"/>
    </row>
    <row r="62" spans="1:63" ht="35.1" customHeight="1" outlineLevel="1" collapsed="1" x14ac:dyDescent="0.25">
      <c r="A62" s="81">
        <v>53</v>
      </c>
      <c r="B62" s="60" t="s">
        <v>23</v>
      </c>
      <c r="C62" s="182" t="s">
        <v>62</v>
      </c>
      <c r="D62" s="183"/>
      <c r="E62" s="28">
        <f>IF(AY62&gt;999,"neatbilst",IF(AY62&gt;99,"atbilst daļēji",IF(AY62&gt;9,"atbilst pilnībā",IF(AY62&gt;0,"neattiecas",0))))</f>
        <v>0</v>
      </c>
      <c r="F62" s="52">
        <f>SUM(F63:F64)</f>
        <v>0</v>
      </c>
      <c r="G62" s="52">
        <f>SUM(G63:G64)</f>
        <v>0</v>
      </c>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2">
        <f>AF8</f>
        <v>0</v>
      </c>
      <c r="AY62" s="93">
        <f>SUM(AY63:AY64)</f>
        <v>0</v>
      </c>
      <c r="AZ62" s="93">
        <v>53</v>
      </c>
      <c r="BA62" s="93"/>
      <c r="BB62" s="93" t="s">
        <v>108</v>
      </c>
      <c r="BC62" s="54"/>
      <c r="BD62" s="55">
        <f>MIN(BD63:BD64)</f>
        <v>0</v>
      </c>
      <c r="BE62" s="55">
        <f>MAX(BE63:BE64)</f>
        <v>0</v>
      </c>
      <c r="BF62" s="100"/>
      <c r="BG62" s="54"/>
      <c r="BH62" s="56"/>
      <c r="BI62" s="57"/>
      <c r="BJ62" s="57"/>
      <c r="BK62" s="62"/>
    </row>
    <row r="63" spans="1:63" s="7" customFormat="1" ht="35.1" hidden="1" customHeight="1" outlineLevel="2" x14ac:dyDescent="0.25">
      <c r="A63" s="81">
        <v>54</v>
      </c>
      <c r="B63" s="179" t="s">
        <v>147</v>
      </c>
      <c r="C63" s="179"/>
      <c r="D63" s="58" t="s">
        <v>302</v>
      </c>
      <c r="E63" s="45"/>
      <c r="F63" s="46">
        <f>COUNTA(H63:S63)</f>
        <v>0</v>
      </c>
      <c r="G63" s="36">
        <f>COUNTA(T63:AW63)</f>
        <v>0</v>
      </c>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47"/>
      <c r="AY63" s="93">
        <f>IF(E63="neattiecas",1,IF(E63="atbilst pilnībā",10,IF(E63="atbilst daļēji",100,IF(E63="neatbilst",1000,0))))</f>
        <v>0</v>
      </c>
      <c r="AZ63" s="93">
        <v>54</v>
      </c>
      <c r="BA63" s="93" t="s">
        <v>458</v>
      </c>
      <c r="BB63" s="93"/>
      <c r="BC63" s="44"/>
      <c r="BD63" s="15"/>
      <c r="BE63" s="15"/>
      <c r="BF63" s="101"/>
      <c r="BG63" s="6"/>
      <c r="BH63" s="6"/>
      <c r="BI63" s="29"/>
      <c r="BJ63" s="6"/>
      <c r="BK63" s="61"/>
    </row>
    <row r="64" spans="1:63" s="7" customFormat="1" ht="45" hidden="1" customHeight="1" outlineLevel="2" x14ac:dyDescent="0.25">
      <c r="A64" s="81">
        <v>55</v>
      </c>
      <c r="B64" s="179" t="s">
        <v>148</v>
      </c>
      <c r="C64" s="179"/>
      <c r="D64" s="58" t="s">
        <v>303</v>
      </c>
      <c r="E64" s="45"/>
      <c r="F64" s="46">
        <f>COUNTA(H64:S64)</f>
        <v>0</v>
      </c>
      <c r="G64" s="36">
        <f>COUNTA(T64:AW64)</f>
        <v>0</v>
      </c>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47"/>
      <c r="AY64" s="93">
        <f>IF(E64="neattiecas",1,IF(E64="atbilst pilnībā",10,IF(E64="atbilst daļēji",100,IF(E64="neatbilst",1000,0))))</f>
        <v>0</v>
      </c>
      <c r="AZ64" s="93">
        <v>55</v>
      </c>
      <c r="BA64" s="93" t="s">
        <v>458</v>
      </c>
      <c r="BB64" s="93"/>
      <c r="BC64" s="44"/>
      <c r="BD64" s="15"/>
      <c r="BE64" s="15"/>
      <c r="BF64" s="101"/>
      <c r="BG64" s="6"/>
      <c r="BH64" s="6"/>
      <c r="BI64" s="29"/>
      <c r="BJ64" s="6"/>
      <c r="BK64" s="61"/>
    </row>
    <row r="65" spans="1:63" ht="35.1" customHeight="1" outlineLevel="1" collapsed="1" x14ac:dyDescent="0.25">
      <c r="A65" s="81">
        <v>56</v>
      </c>
      <c r="B65" s="60" t="s">
        <v>24</v>
      </c>
      <c r="C65" s="182" t="s">
        <v>25</v>
      </c>
      <c r="D65" s="183"/>
      <c r="E65" s="28">
        <f>IF(AY65&gt;999,"neatbilst",IF(AY65&gt;99,"atbilst daļēji",IF(AY65&gt;9,"atbilst pilnībā",IF(AY65&gt;0,"neattiecas",0))))</f>
        <v>0</v>
      </c>
      <c r="F65" s="52">
        <f>SUM(F66:F66)</f>
        <v>0</v>
      </c>
      <c r="G65" s="52">
        <f>SUM(G66:G66)</f>
        <v>0</v>
      </c>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2">
        <f>AG8</f>
        <v>0</v>
      </c>
      <c r="AY65" s="93">
        <f>SUM(AY66:AY66)</f>
        <v>0</v>
      </c>
      <c r="AZ65" s="93">
        <v>56</v>
      </c>
      <c r="BA65" s="93"/>
      <c r="BB65" s="93" t="s">
        <v>108</v>
      </c>
      <c r="BC65" s="54"/>
      <c r="BD65" s="55">
        <f>MIN(BD66:BD66)</f>
        <v>0</v>
      </c>
      <c r="BE65" s="55">
        <f>MAX(BE66:BE66)</f>
        <v>0</v>
      </c>
      <c r="BF65" s="100"/>
      <c r="BG65" s="54"/>
      <c r="BH65" s="56"/>
      <c r="BI65" s="57"/>
      <c r="BJ65" s="57"/>
      <c r="BK65" s="62"/>
    </row>
    <row r="66" spans="1:63" s="7" customFormat="1" ht="90" hidden="1" customHeight="1" outlineLevel="2" x14ac:dyDescent="0.25">
      <c r="A66" s="81">
        <v>57</v>
      </c>
      <c r="B66" s="179" t="s">
        <v>149</v>
      </c>
      <c r="C66" s="179"/>
      <c r="D66" s="58" t="s">
        <v>409</v>
      </c>
      <c r="E66" s="45"/>
      <c r="F66" s="46">
        <f>COUNTA(H66:S66)</f>
        <v>0</v>
      </c>
      <c r="G66" s="36">
        <f>COUNTA(T66:AW66)</f>
        <v>0</v>
      </c>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47"/>
      <c r="AY66" s="93">
        <f>IF(E66="neattiecas",1,IF(E66="atbilst pilnībā",10,IF(E66="atbilst daļēji",100,IF(E66="neatbilst",1000,0))))</f>
        <v>0</v>
      </c>
      <c r="AZ66" s="93">
        <v>57</v>
      </c>
      <c r="BA66" s="93" t="s">
        <v>458</v>
      </c>
      <c r="BB66" s="93"/>
      <c r="BC66" s="44"/>
      <c r="BD66" s="15"/>
      <c r="BE66" s="15"/>
      <c r="BF66" s="101"/>
      <c r="BG66" s="6"/>
      <c r="BH66" s="6"/>
      <c r="BI66" s="29"/>
      <c r="BJ66" s="6"/>
      <c r="BK66" s="61"/>
    </row>
    <row r="67" spans="1:63" ht="35.1" customHeight="1" outlineLevel="1" collapsed="1" x14ac:dyDescent="0.25">
      <c r="A67" s="81">
        <v>58</v>
      </c>
      <c r="B67" s="60" t="s">
        <v>26</v>
      </c>
      <c r="C67" s="182" t="s">
        <v>27</v>
      </c>
      <c r="D67" s="183"/>
      <c r="E67" s="28">
        <f>IF(AY67&gt;999,"neatbilst",IF(AY67&gt;99,"atbilst daļēji",IF(AY67&gt;9,"atbilst pilnībā",IF(AY67&gt;0,"neattiecas",0))))</f>
        <v>0</v>
      </c>
      <c r="F67" s="52">
        <f>SUM(F68:F68)</f>
        <v>0</v>
      </c>
      <c r="G67" s="52">
        <f>SUM(G68:G68)</f>
        <v>0</v>
      </c>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2">
        <f>AH8</f>
        <v>0</v>
      </c>
      <c r="AY67" s="93">
        <f>SUM(AY68:AY68)</f>
        <v>0</v>
      </c>
      <c r="AZ67" s="93">
        <v>58</v>
      </c>
      <c r="BA67" s="93"/>
      <c r="BB67" s="93" t="s">
        <v>108</v>
      </c>
      <c r="BC67" s="54"/>
      <c r="BD67" s="55">
        <f>MIN(BD68:BD68)</f>
        <v>0</v>
      </c>
      <c r="BE67" s="55">
        <f>MAX(BE68:BE68)</f>
        <v>0</v>
      </c>
      <c r="BF67" s="100"/>
      <c r="BG67" s="54"/>
      <c r="BH67" s="56"/>
      <c r="BI67" s="57"/>
      <c r="BJ67" s="57"/>
      <c r="BK67" s="62"/>
    </row>
    <row r="68" spans="1:63" s="7" customFormat="1" ht="60" hidden="1" customHeight="1" outlineLevel="2" x14ac:dyDescent="0.25">
      <c r="A68" s="81">
        <v>59</v>
      </c>
      <c r="B68" s="179" t="s">
        <v>150</v>
      </c>
      <c r="C68" s="179"/>
      <c r="D68" s="58" t="s">
        <v>304</v>
      </c>
      <c r="E68" s="45"/>
      <c r="F68" s="46">
        <f>COUNTA(H68:S68)</f>
        <v>0</v>
      </c>
      <c r="G68" s="36">
        <f>COUNTA(T68:AW68)</f>
        <v>0</v>
      </c>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47"/>
      <c r="AY68" s="93">
        <f>IF(E68="neattiecas",1,IF(E68="atbilst pilnībā",10,IF(E68="atbilst daļēji",100,IF(E68="neatbilst",1000,0))))</f>
        <v>0</v>
      </c>
      <c r="AZ68" s="93">
        <v>59</v>
      </c>
      <c r="BA68" s="93" t="s">
        <v>458</v>
      </c>
      <c r="BB68" s="93"/>
      <c r="BC68" s="44"/>
      <c r="BD68" s="15"/>
      <c r="BE68" s="15"/>
      <c r="BF68" s="101"/>
      <c r="BG68" s="6"/>
      <c r="BH68" s="6"/>
      <c r="BI68" s="29"/>
      <c r="BJ68" s="6"/>
      <c r="BK68" s="61"/>
    </row>
    <row r="69" spans="1:63" ht="35.1" customHeight="1" outlineLevel="1" collapsed="1" x14ac:dyDescent="0.25">
      <c r="A69" s="81">
        <v>60</v>
      </c>
      <c r="B69" s="60" t="s">
        <v>28</v>
      </c>
      <c r="C69" s="182" t="s">
        <v>29</v>
      </c>
      <c r="D69" s="183"/>
      <c r="E69" s="28">
        <f>IF(AY69&gt;999,"neatbilst",IF(AY69&gt;99,"atbilst daļēji",IF(AY69&gt;9,"atbilst pilnībā",IF(AY69&gt;0,"neattiecas",0))))</f>
        <v>0</v>
      </c>
      <c r="F69" s="52">
        <f>SUM(F70:F76)</f>
        <v>0</v>
      </c>
      <c r="G69" s="52">
        <f>SUM(G70:G76)</f>
        <v>0</v>
      </c>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2">
        <f>AI8</f>
        <v>0</v>
      </c>
      <c r="AY69" s="93">
        <f>SUM(AY70:AY76)</f>
        <v>0</v>
      </c>
      <c r="AZ69" s="93">
        <v>60</v>
      </c>
      <c r="BA69" s="93"/>
      <c r="BB69" s="93" t="s">
        <v>108</v>
      </c>
      <c r="BC69" s="54"/>
      <c r="BD69" s="55">
        <f>MIN(BD70:BD76)</f>
        <v>0</v>
      </c>
      <c r="BE69" s="55">
        <f>MAX(BE70:BE76)</f>
        <v>0</v>
      </c>
      <c r="BF69" s="100"/>
      <c r="BG69" s="54"/>
      <c r="BH69" s="56"/>
      <c r="BI69" s="57"/>
      <c r="BJ69" s="57"/>
      <c r="BK69" s="62"/>
    </row>
    <row r="70" spans="1:63" s="7" customFormat="1" ht="24.95" hidden="1" customHeight="1" outlineLevel="2" x14ac:dyDescent="0.25">
      <c r="A70" s="81">
        <v>61</v>
      </c>
      <c r="B70" s="179" t="s">
        <v>151</v>
      </c>
      <c r="C70" s="179"/>
      <c r="D70" s="58" t="s">
        <v>307</v>
      </c>
      <c r="E70" s="45"/>
      <c r="F70" s="46">
        <f t="shared" ref="F70:F76" si="8">COUNTA(H70:S70)</f>
        <v>0</v>
      </c>
      <c r="G70" s="36">
        <f t="shared" ref="G70:G76" si="9">COUNTA(T70:AW70)</f>
        <v>0</v>
      </c>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47"/>
      <c r="AY70" s="93">
        <f t="shared" ref="AY70:AY76" si="10">IF(E70="neattiecas",1,IF(E70="atbilst pilnībā",10,IF(E70="atbilst daļēji",100,IF(E70="neatbilst",1000,0))))</f>
        <v>0</v>
      </c>
      <c r="AZ70" s="93">
        <v>61</v>
      </c>
      <c r="BA70" s="93" t="s">
        <v>458</v>
      </c>
      <c r="BB70" s="93"/>
      <c r="BC70" s="44"/>
      <c r="BD70" s="15"/>
      <c r="BE70" s="15"/>
      <c r="BF70" s="101"/>
      <c r="BG70" s="6"/>
      <c r="BH70" s="6"/>
      <c r="BI70" s="29"/>
      <c r="BJ70" s="6"/>
      <c r="BK70" s="61"/>
    </row>
    <row r="71" spans="1:63" s="7" customFormat="1" ht="24.95" hidden="1" customHeight="1" outlineLevel="2" x14ac:dyDescent="0.25">
      <c r="A71" s="81">
        <v>62</v>
      </c>
      <c r="B71" s="179" t="s">
        <v>152</v>
      </c>
      <c r="C71" s="179"/>
      <c r="D71" s="58" t="s">
        <v>308</v>
      </c>
      <c r="E71" s="45"/>
      <c r="F71" s="46">
        <f t="shared" si="8"/>
        <v>0</v>
      </c>
      <c r="G71" s="36">
        <f t="shared" si="9"/>
        <v>0</v>
      </c>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47"/>
      <c r="AY71" s="93">
        <f t="shared" si="10"/>
        <v>0</v>
      </c>
      <c r="AZ71" s="93">
        <v>62</v>
      </c>
      <c r="BA71" s="93" t="s">
        <v>458</v>
      </c>
      <c r="BB71" s="93"/>
      <c r="BC71" s="44"/>
      <c r="BD71" s="15"/>
      <c r="BE71" s="15"/>
      <c r="BF71" s="101"/>
      <c r="BG71" s="6"/>
      <c r="BH71" s="6"/>
      <c r="BI71" s="29"/>
      <c r="BJ71" s="6"/>
      <c r="BK71" s="61"/>
    </row>
    <row r="72" spans="1:63" s="7" customFormat="1" ht="24.95" hidden="1" customHeight="1" outlineLevel="2" x14ac:dyDescent="0.25">
      <c r="A72" s="81">
        <v>63</v>
      </c>
      <c r="B72" s="179" t="s">
        <v>153</v>
      </c>
      <c r="C72" s="179"/>
      <c r="D72" s="58" t="s">
        <v>309</v>
      </c>
      <c r="E72" s="45"/>
      <c r="F72" s="46">
        <f t="shared" si="8"/>
        <v>0</v>
      </c>
      <c r="G72" s="36">
        <f t="shared" si="9"/>
        <v>0</v>
      </c>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47"/>
      <c r="AY72" s="93">
        <f t="shared" si="10"/>
        <v>0</v>
      </c>
      <c r="AZ72" s="93">
        <v>63</v>
      </c>
      <c r="BA72" s="93" t="s">
        <v>458</v>
      </c>
      <c r="BB72" s="93"/>
      <c r="BC72" s="44"/>
      <c r="BD72" s="15"/>
      <c r="BE72" s="15"/>
      <c r="BF72" s="101"/>
      <c r="BG72" s="6"/>
      <c r="BH72" s="6"/>
      <c r="BI72" s="29"/>
      <c r="BJ72" s="6"/>
      <c r="BK72" s="61"/>
    </row>
    <row r="73" spans="1:63" s="7" customFormat="1" ht="24.95" hidden="1" customHeight="1" outlineLevel="2" x14ac:dyDescent="0.25">
      <c r="A73" s="81">
        <v>64</v>
      </c>
      <c r="B73" s="179" t="s">
        <v>154</v>
      </c>
      <c r="C73" s="179"/>
      <c r="D73" s="58" t="s">
        <v>310</v>
      </c>
      <c r="E73" s="45"/>
      <c r="F73" s="46">
        <f t="shared" si="8"/>
        <v>0</v>
      </c>
      <c r="G73" s="36">
        <f t="shared" si="9"/>
        <v>0</v>
      </c>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47"/>
      <c r="AY73" s="93">
        <f t="shared" si="10"/>
        <v>0</v>
      </c>
      <c r="AZ73" s="93">
        <v>64</v>
      </c>
      <c r="BA73" s="93" t="s">
        <v>458</v>
      </c>
      <c r="BB73" s="93"/>
      <c r="BC73" s="44"/>
      <c r="BD73" s="15"/>
      <c r="BE73" s="15"/>
      <c r="BF73" s="101"/>
      <c r="BG73" s="6"/>
      <c r="BH73" s="6"/>
      <c r="BI73" s="29"/>
      <c r="BJ73" s="6"/>
      <c r="BK73" s="61"/>
    </row>
    <row r="74" spans="1:63" s="7" customFormat="1" ht="24.95" hidden="1" customHeight="1" outlineLevel="2" x14ac:dyDescent="0.25">
      <c r="A74" s="81">
        <v>65</v>
      </c>
      <c r="B74" s="179" t="s">
        <v>155</v>
      </c>
      <c r="C74" s="179"/>
      <c r="D74" s="58" t="s">
        <v>311</v>
      </c>
      <c r="E74" s="45"/>
      <c r="F74" s="46">
        <f t="shared" si="8"/>
        <v>0</v>
      </c>
      <c r="G74" s="36">
        <f t="shared" si="9"/>
        <v>0</v>
      </c>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47"/>
      <c r="AY74" s="93">
        <f t="shared" si="10"/>
        <v>0</v>
      </c>
      <c r="AZ74" s="93">
        <v>65</v>
      </c>
      <c r="BA74" s="93" t="s">
        <v>458</v>
      </c>
      <c r="BB74" s="93"/>
      <c r="BC74" s="44"/>
      <c r="BD74" s="15"/>
      <c r="BE74" s="15"/>
      <c r="BF74" s="101"/>
      <c r="BG74" s="6"/>
      <c r="BH74" s="6"/>
      <c r="BI74" s="29"/>
      <c r="BJ74" s="6"/>
      <c r="BK74" s="61"/>
    </row>
    <row r="75" spans="1:63" s="7" customFormat="1" ht="35.1" hidden="1" customHeight="1" outlineLevel="2" x14ac:dyDescent="0.25">
      <c r="A75" s="81">
        <v>66</v>
      </c>
      <c r="B75" s="179" t="s">
        <v>305</v>
      </c>
      <c r="C75" s="179"/>
      <c r="D75" s="58" t="s">
        <v>312</v>
      </c>
      <c r="E75" s="45"/>
      <c r="F75" s="46">
        <f t="shared" si="8"/>
        <v>0</v>
      </c>
      <c r="G75" s="36">
        <f t="shared" si="9"/>
        <v>0</v>
      </c>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47"/>
      <c r="AY75" s="93">
        <f t="shared" si="10"/>
        <v>0</v>
      </c>
      <c r="AZ75" s="93">
        <v>66</v>
      </c>
      <c r="BA75" s="93" t="s">
        <v>458</v>
      </c>
      <c r="BB75" s="93"/>
      <c r="BC75" s="44"/>
      <c r="BD75" s="15"/>
      <c r="BE75" s="15"/>
      <c r="BF75" s="101"/>
      <c r="BG75" s="6"/>
      <c r="BH75" s="6"/>
      <c r="BI75" s="29"/>
      <c r="BJ75" s="6"/>
      <c r="BK75" s="61"/>
    </row>
    <row r="76" spans="1:63" s="7" customFormat="1" ht="35.1" hidden="1" customHeight="1" outlineLevel="2" x14ac:dyDescent="0.25">
      <c r="A76" s="81">
        <v>67</v>
      </c>
      <c r="B76" s="179" t="s">
        <v>306</v>
      </c>
      <c r="C76" s="179"/>
      <c r="D76" s="58" t="s">
        <v>313</v>
      </c>
      <c r="E76" s="45"/>
      <c r="F76" s="46">
        <f t="shared" si="8"/>
        <v>0</v>
      </c>
      <c r="G76" s="36">
        <f t="shared" si="9"/>
        <v>0</v>
      </c>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47"/>
      <c r="AY76" s="93">
        <f t="shared" si="10"/>
        <v>0</v>
      </c>
      <c r="AZ76" s="93">
        <v>67</v>
      </c>
      <c r="BA76" s="93" t="s">
        <v>458</v>
      </c>
      <c r="BB76" s="93"/>
      <c r="BC76" s="44"/>
      <c r="BD76" s="15"/>
      <c r="BE76" s="15"/>
      <c r="BF76" s="101"/>
      <c r="BG76" s="6"/>
      <c r="BH76" s="6"/>
      <c r="BI76" s="29"/>
      <c r="BJ76" s="6"/>
      <c r="BK76" s="61"/>
    </row>
    <row r="77" spans="1:63" ht="35.1" customHeight="1" outlineLevel="1" collapsed="1" x14ac:dyDescent="0.25">
      <c r="A77" s="81">
        <v>68</v>
      </c>
      <c r="B77" s="60" t="s">
        <v>30</v>
      </c>
      <c r="C77" s="187" t="s">
        <v>31</v>
      </c>
      <c r="D77" s="183"/>
      <c r="E77" s="28">
        <f>IF(AY77&gt;999,"neatbilst",IF(AY77&gt;99,"atbilst daļēji",IF(AY77&gt;9,"atbilst pilnībā",IF(AY77&gt;0,"neattiecas",0))))</f>
        <v>0</v>
      </c>
      <c r="F77" s="52">
        <f>SUM(F78:F78)</f>
        <v>0</v>
      </c>
      <c r="G77" s="52">
        <f>SUM(G78:G78)</f>
        <v>0</v>
      </c>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2">
        <f>AJ8</f>
        <v>0</v>
      </c>
      <c r="AY77" s="93">
        <f>SUM(AY78:AY78)</f>
        <v>0</v>
      </c>
      <c r="AZ77" s="93">
        <v>68</v>
      </c>
      <c r="BA77" s="93"/>
      <c r="BB77" s="93" t="s">
        <v>108</v>
      </c>
      <c r="BC77" s="54"/>
      <c r="BD77" s="55">
        <f>MIN(BD78:BD78)</f>
        <v>0</v>
      </c>
      <c r="BE77" s="55">
        <f>MAX(BE78:BE78)</f>
        <v>0</v>
      </c>
      <c r="BF77" s="100"/>
      <c r="BG77" s="54"/>
      <c r="BH77" s="56"/>
      <c r="BI77" s="57"/>
      <c r="BJ77" s="57"/>
      <c r="BK77" s="62"/>
    </row>
    <row r="78" spans="1:63" s="7" customFormat="1" ht="125.1" hidden="1" customHeight="1" outlineLevel="2" x14ac:dyDescent="0.25">
      <c r="A78" s="81">
        <v>69</v>
      </c>
      <c r="B78" s="179" t="s">
        <v>156</v>
      </c>
      <c r="C78" s="179"/>
      <c r="D78" s="58" t="s">
        <v>314</v>
      </c>
      <c r="E78" s="45"/>
      <c r="F78" s="46">
        <f>COUNTA(H78:S78)</f>
        <v>0</v>
      </c>
      <c r="G78" s="36">
        <f>COUNTA(T78:AW78)</f>
        <v>0</v>
      </c>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47"/>
      <c r="AY78" s="93">
        <f>IF(E78="neattiecas",1,IF(E78="atbilst pilnībā",10,IF(E78="atbilst daļēji",100,IF(E78="neatbilst",1000,0))))</f>
        <v>0</v>
      </c>
      <c r="AZ78" s="93">
        <v>69</v>
      </c>
      <c r="BA78" s="93" t="s">
        <v>458</v>
      </c>
      <c r="BB78" s="93"/>
      <c r="BC78" s="44"/>
      <c r="BD78" s="15"/>
      <c r="BE78" s="15"/>
      <c r="BF78" s="101"/>
      <c r="BG78" s="6"/>
      <c r="BH78" s="6"/>
      <c r="BI78" s="29"/>
      <c r="BJ78" s="6"/>
      <c r="BK78" s="61"/>
    </row>
    <row r="79" spans="1:63" ht="35.1" customHeight="1" outlineLevel="1" collapsed="1" x14ac:dyDescent="0.25">
      <c r="A79" s="81">
        <v>70</v>
      </c>
      <c r="B79" s="60" t="s">
        <v>32</v>
      </c>
      <c r="C79" s="182" t="s">
        <v>33</v>
      </c>
      <c r="D79" s="183"/>
      <c r="E79" s="28">
        <f>IF(AY79&gt;999,"neatbilst",IF(AY79&gt;99,"atbilst daļēji",IF(AY79&gt;9,"atbilst pilnībā",IF(AY79&gt;0,"neattiecas",0))))</f>
        <v>0</v>
      </c>
      <c r="F79" s="52">
        <f>SUM(F80:F84)</f>
        <v>0</v>
      </c>
      <c r="G79" s="52">
        <f>SUM(G80:G84)</f>
        <v>0</v>
      </c>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c r="AX79" s="52">
        <f>AK8</f>
        <v>0</v>
      </c>
      <c r="AY79" s="93">
        <f>SUM(AY80:AY84)</f>
        <v>0</v>
      </c>
      <c r="AZ79" s="93">
        <v>70</v>
      </c>
      <c r="BA79" s="93"/>
      <c r="BB79" s="93" t="s">
        <v>108</v>
      </c>
      <c r="BC79" s="54"/>
      <c r="BD79" s="55">
        <f>MIN(BD80:BD84)</f>
        <v>0</v>
      </c>
      <c r="BE79" s="55">
        <f>MAX(BE80:BE84)</f>
        <v>0</v>
      </c>
      <c r="BF79" s="100"/>
      <c r="BG79" s="54"/>
      <c r="BH79" s="56"/>
      <c r="BI79" s="57"/>
      <c r="BJ79" s="57"/>
      <c r="BK79" s="62"/>
    </row>
    <row r="80" spans="1:63" s="7" customFormat="1" ht="24.95" hidden="1" customHeight="1" outlineLevel="2" x14ac:dyDescent="0.25">
      <c r="A80" s="81">
        <v>71</v>
      </c>
      <c r="B80" s="179" t="s">
        <v>157</v>
      </c>
      <c r="C80" s="179"/>
      <c r="D80" s="58" t="s">
        <v>315</v>
      </c>
      <c r="E80" s="45"/>
      <c r="F80" s="46">
        <f>COUNTA(H80:S80)</f>
        <v>0</v>
      </c>
      <c r="G80" s="36">
        <f>COUNTA(T80:AW80)</f>
        <v>0</v>
      </c>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47"/>
      <c r="AY80" s="93">
        <f>IF(E80="neattiecas",1,IF(E80="atbilst pilnībā",10,IF(E80="atbilst daļēji",100,IF(E80="neatbilst",1000,0))))</f>
        <v>0</v>
      </c>
      <c r="AZ80" s="93">
        <v>71</v>
      </c>
      <c r="BA80" s="93" t="s">
        <v>458</v>
      </c>
      <c r="BB80" s="93"/>
      <c r="BC80" s="44"/>
      <c r="BD80" s="15"/>
      <c r="BE80" s="15"/>
      <c r="BF80" s="101"/>
      <c r="BG80" s="6"/>
      <c r="BH80" s="6"/>
      <c r="BI80" s="29"/>
      <c r="BJ80" s="6"/>
      <c r="BK80" s="61"/>
    </row>
    <row r="81" spans="1:63" s="7" customFormat="1" ht="24.95" hidden="1" customHeight="1" outlineLevel="2" x14ac:dyDescent="0.25">
      <c r="A81" s="81">
        <v>72</v>
      </c>
      <c r="B81" s="179" t="s">
        <v>158</v>
      </c>
      <c r="C81" s="179"/>
      <c r="D81" s="58" t="s">
        <v>316</v>
      </c>
      <c r="E81" s="45"/>
      <c r="F81" s="46">
        <f>COUNTA(H81:S81)</f>
        <v>0</v>
      </c>
      <c r="G81" s="36">
        <f>COUNTA(T81:AW81)</f>
        <v>0</v>
      </c>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47"/>
      <c r="AY81" s="93">
        <f>IF(E81="neattiecas",1,IF(E81="atbilst pilnībā",10,IF(E81="atbilst daļēji",100,IF(E81="neatbilst",1000,0))))</f>
        <v>0</v>
      </c>
      <c r="AZ81" s="93">
        <v>72</v>
      </c>
      <c r="BA81" s="93" t="s">
        <v>458</v>
      </c>
      <c r="BB81" s="93"/>
      <c r="BC81" s="44"/>
      <c r="BD81" s="15"/>
      <c r="BE81" s="15"/>
      <c r="BF81" s="101"/>
      <c r="BG81" s="6"/>
      <c r="BH81" s="6"/>
      <c r="BI81" s="29"/>
      <c r="BJ81" s="6"/>
      <c r="BK81" s="61"/>
    </row>
    <row r="82" spans="1:63" s="7" customFormat="1" ht="24.95" hidden="1" customHeight="1" outlineLevel="2" x14ac:dyDescent="0.25">
      <c r="A82" s="81">
        <v>73</v>
      </c>
      <c r="B82" s="179" t="s">
        <v>159</v>
      </c>
      <c r="C82" s="179"/>
      <c r="D82" s="58" t="s">
        <v>317</v>
      </c>
      <c r="E82" s="45"/>
      <c r="F82" s="46">
        <f>COUNTA(H82:S82)</f>
        <v>0</v>
      </c>
      <c r="G82" s="36">
        <f>COUNTA(T82:AW82)</f>
        <v>0</v>
      </c>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47"/>
      <c r="AY82" s="93">
        <f>IF(E82="neattiecas",1,IF(E82="atbilst pilnībā",10,IF(E82="atbilst daļēji",100,IF(E82="neatbilst",1000,0))))</f>
        <v>0</v>
      </c>
      <c r="AZ82" s="93">
        <v>73</v>
      </c>
      <c r="BA82" s="93" t="s">
        <v>458</v>
      </c>
      <c r="BB82" s="93"/>
      <c r="BC82" s="44"/>
      <c r="BD82" s="15"/>
      <c r="BE82" s="15"/>
      <c r="BF82" s="101"/>
      <c r="BG82" s="6"/>
      <c r="BH82" s="6"/>
      <c r="BI82" s="29"/>
      <c r="BJ82" s="6"/>
      <c r="BK82" s="61"/>
    </row>
    <row r="83" spans="1:63" s="7" customFormat="1" ht="35.1" hidden="1" customHeight="1" outlineLevel="2" x14ac:dyDescent="0.25">
      <c r="A83" s="81">
        <v>74</v>
      </c>
      <c r="B83" s="179" t="s">
        <v>160</v>
      </c>
      <c r="C83" s="179"/>
      <c r="D83" s="58" t="s">
        <v>318</v>
      </c>
      <c r="E83" s="45"/>
      <c r="F83" s="46">
        <f>COUNTA(H83:S83)</f>
        <v>0</v>
      </c>
      <c r="G83" s="36">
        <f>COUNTA(T83:AW83)</f>
        <v>0</v>
      </c>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47"/>
      <c r="AY83" s="93">
        <f>IF(E83="neattiecas",1,IF(E83="atbilst pilnībā",10,IF(E83="atbilst daļēji",100,IF(E83="neatbilst",1000,0))))</f>
        <v>0</v>
      </c>
      <c r="AZ83" s="93">
        <v>74</v>
      </c>
      <c r="BA83" s="93" t="s">
        <v>458</v>
      </c>
      <c r="BB83" s="93"/>
      <c r="BC83" s="44"/>
      <c r="BD83" s="15"/>
      <c r="BE83" s="15"/>
      <c r="BF83" s="101"/>
      <c r="BG83" s="6"/>
      <c r="BH83" s="6"/>
      <c r="BI83" s="29"/>
      <c r="BJ83" s="6"/>
      <c r="BK83" s="61"/>
    </row>
    <row r="84" spans="1:63" s="7" customFormat="1" ht="35.1" hidden="1" customHeight="1" outlineLevel="2" x14ac:dyDescent="0.25">
      <c r="A84" s="81">
        <v>75</v>
      </c>
      <c r="B84" s="179" t="s">
        <v>161</v>
      </c>
      <c r="C84" s="179"/>
      <c r="D84" s="58" t="s">
        <v>319</v>
      </c>
      <c r="E84" s="45"/>
      <c r="F84" s="46">
        <f>COUNTA(H84:S84)</f>
        <v>0</v>
      </c>
      <c r="G84" s="36">
        <f>COUNTA(T84:AW84)</f>
        <v>0</v>
      </c>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47"/>
      <c r="AY84" s="93">
        <f>IF(E84="neattiecas",1,IF(E84="atbilst pilnībā",10,IF(E84="atbilst daļēji",100,IF(E84="neatbilst",1000,0))))</f>
        <v>0</v>
      </c>
      <c r="AZ84" s="93">
        <v>75</v>
      </c>
      <c r="BA84" s="93" t="s">
        <v>458</v>
      </c>
      <c r="BB84" s="93"/>
      <c r="BC84" s="44"/>
      <c r="BD84" s="15"/>
      <c r="BE84" s="15"/>
      <c r="BF84" s="101"/>
      <c r="BG84" s="6"/>
      <c r="BH84" s="6"/>
      <c r="BI84" s="29"/>
      <c r="BJ84" s="6"/>
      <c r="BK84" s="61"/>
    </row>
    <row r="85" spans="1:63" ht="35.1" customHeight="1" outlineLevel="1" collapsed="1" x14ac:dyDescent="0.25">
      <c r="A85" s="81">
        <v>76</v>
      </c>
      <c r="B85" s="60" t="s">
        <v>34</v>
      </c>
      <c r="C85" s="182" t="s">
        <v>35</v>
      </c>
      <c r="D85" s="183"/>
      <c r="E85" s="28">
        <f>IF(AY85&gt;999,"neatbilst",IF(AY85&gt;99,"atbilst daļēji",IF(AY85&gt;9,"atbilst pilnībā",IF(AY85&gt;0,"neattiecas",0))))</f>
        <v>0</v>
      </c>
      <c r="F85" s="52">
        <f>SUM(F86:F86)</f>
        <v>0</v>
      </c>
      <c r="G85" s="52">
        <f>SUM(G86:G86)</f>
        <v>0</v>
      </c>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53"/>
      <c r="AV85" s="53"/>
      <c r="AW85" s="53"/>
      <c r="AX85" s="52">
        <f>AL8</f>
        <v>0</v>
      </c>
      <c r="AY85" s="93">
        <f>SUM(AY86:AY86)</f>
        <v>0</v>
      </c>
      <c r="AZ85" s="93">
        <v>76</v>
      </c>
      <c r="BA85" s="93"/>
      <c r="BB85" s="93" t="s">
        <v>108</v>
      </c>
      <c r="BC85" s="54"/>
      <c r="BD85" s="55">
        <f>MIN(BD86:BD86)</f>
        <v>0</v>
      </c>
      <c r="BE85" s="55">
        <f>MAX(BE86:BE86)</f>
        <v>0</v>
      </c>
      <c r="BF85" s="100"/>
      <c r="BG85" s="54"/>
      <c r="BH85" s="56"/>
      <c r="BI85" s="57"/>
      <c r="BJ85" s="57"/>
      <c r="BK85" s="62"/>
    </row>
    <row r="86" spans="1:63" s="7" customFormat="1" ht="75" hidden="1" customHeight="1" outlineLevel="2" x14ac:dyDescent="0.25">
      <c r="A86" s="81">
        <v>77</v>
      </c>
      <c r="B86" s="179" t="s">
        <v>162</v>
      </c>
      <c r="C86" s="179"/>
      <c r="D86" s="58" t="s">
        <v>320</v>
      </c>
      <c r="E86" s="45"/>
      <c r="F86" s="46">
        <f>COUNTA(H86:S86)</f>
        <v>0</v>
      </c>
      <c r="G86" s="36">
        <f>COUNTA(T86:AW86)</f>
        <v>0</v>
      </c>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47"/>
      <c r="AY86" s="93">
        <f>IF(E86="neattiecas",1,IF(E86="atbilst pilnībā",10,IF(E86="atbilst daļēji",100,IF(E86="neatbilst",1000,0))))</f>
        <v>0</v>
      </c>
      <c r="AZ86" s="93">
        <v>77</v>
      </c>
      <c r="BA86" s="93" t="s">
        <v>458</v>
      </c>
      <c r="BB86" s="93"/>
      <c r="BC86" s="44"/>
      <c r="BD86" s="15"/>
      <c r="BE86" s="15"/>
      <c r="BF86" s="101"/>
      <c r="BG86" s="6"/>
      <c r="BH86" s="6"/>
      <c r="BI86" s="29"/>
      <c r="BJ86" s="6"/>
      <c r="BK86" s="61"/>
    </row>
    <row r="87" spans="1:63" ht="35.1" customHeight="1" outlineLevel="1" collapsed="1" x14ac:dyDescent="0.25">
      <c r="A87" s="81">
        <v>78</v>
      </c>
      <c r="B87" s="60" t="s">
        <v>36</v>
      </c>
      <c r="C87" s="182" t="s">
        <v>92</v>
      </c>
      <c r="D87" s="183"/>
      <c r="E87" s="28">
        <f>IF(AY87&gt;999,"neatbilst",IF(AY87&gt;99,"atbilst daļēji",IF(AY87&gt;9,"atbilst pilnībā",IF(AY87&gt;0,"neattiecas",0))))</f>
        <v>0</v>
      </c>
      <c r="F87" s="52">
        <f>SUM(F88:F93)</f>
        <v>0</v>
      </c>
      <c r="G87" s="52">
        <f>SUM(G88:G93)</f>
        <v>0</v>
      </c>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c r="AX87" s="52">
        <f>AM8</f>
        <v>0</v>
      </c>
      <c r="AY87" s="93">
        <f>SUM(AY88:AY93)</f>
        <v>0</v>
      </c>
      <c r="AZ87" s="93">
        <v>78</v>
      </c>
      <c r="BA87" s="93"/>
      <c r="BB87" s="93" t="s">
        <v>108</v>
      </c>
      <c r="BC87" s="54"/>
      <c r="BD87" s="55">
        <f>MIN(BD88:BD93)</f>
        <v>0</v>
      </c>
      <c r="BE87" s="55">
        <f>MAX(BE88:BE93)</f>
        <v>0</v>
      </c>
      <c r="BF87" s="100"/>
      <c r="BG87" s="54"/>
      <c r="BH87" s="56"/>
      <c r="BI87" s="57"/>
      <c r="BJ87" s="57"/>
      <c r="BK87" s="62"/>
    </row>
    <row r="88" spans="1:63" s="7" customFormat="1" ht="35.1" hidden="1" customHeight="1" outlineLevel="2" x14ac:dyDescent="0.25">
      <c r="A88" s="81">
        <v>79</v>
      </c>
      <c r="B88" s="179" t="s">
        <v>163</v>
      </c>
      <c r="C88" s="179"/>
      <c r="D88" s="58" t="s">
        <v>322</v>
      </c>
      <c r="E88" s="45"/>
      <c r="F88" s="46">
        <f t="shared" ref="F88:F93" si="11">COUNTA(H88:S88)</f>
        <v>0</v>
      </c>
      <c r="G88" s="36">
        <f t="shared" ref="G88:G93" si="12">COUNTA(T88:AW88)</f>
        <v>0</v>
      </c>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47"/>
      <c r="AY88" s="93">
        <f t="shared" ref="AY88:AY93" si="13">IF(E88="neattiecas",1,IF(E88="atbilst pilnībā",10,IF(E88="atbilst daļēji",100,IF(E88="neatbilst",1000,0))))</f>
        <v>0</v>
      </c>
      <c r="AZ88" s="93">
        <v>79</v>
      </c>
      <c r="BA88" s="93" t="s">
        <v>458</v>
      </c>
      <c r="BB88" s="93"/>
      <c r="BC88" s="44"/>
      <c r="BD88" s="15"/>
      <c r="BE88" s="15"/>
      <c r="BF88" s="101"/>
      <c r="BG88" s="6"/>
      <c r="BH88" s="6"/>
      <c r="BI88" s="29"/>
      <c r="BJ88" s="6"/>
      <c r="BK88" s="61"/>
    </row>
    <row r="89" spans="1:63" s="7" customFormat="1" ht="35.1" hidden="1" customHeight="1" outlineLevel="2" x14ac:dyDescent="0.25">
      <c r="A89" s="81">
        <v>80</v>
      </c>
      <c r="B89" s="179" t="s">
        <v>164</v>
      </c>
      <c r="C89" s="179"/>
      <c r="D89" s="58" t="s">
        <v>323</v>
      </c>
      <c r="E89" s="45"/>
      <c r="F89" s="46">
        <f t="shared" si="11"/>
        <v>0</v>
      </c>
      <c r="G89" s="36">
        <f t="shared" si="12"/>
        <v>0</v>
      </c>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47"/>
      <c r="AY89" s="93">
        <f t="shared" si="13"/>
        <v>0</v>
      </c>
      <c r="AZ89" s="93">
        <v>80</v>
      </c>
      <c r="BA89" s="93" t="s">
        <v>458</v>
      </c>
      <c r="BB89" s="93"/>
      <c r="BC89" s="44"/>
      <c r="BD89" s="15"/>
      <c r="BE89" s="15"/>
      <c r="BF89" s="101"/>
      <c r="BG89" s="6"/>
      <c r="BH89" s="6"/>
      <c r="BI89" s="29"/>
      <c r="BJ89" s="6"/>
      <c r="BK89" s="61"/>
    </row>
    <row r="90" spans="1:63" s="7" customFormat="1" ht="35.1" hidden="1" customHeight="1" outlineLevel="2" x14ac:dyDescent="0.25">
      <c r="A90" s="81">
        <v>81</v>
      </c>
      <c r="B90" s="179" t="s">
        <v>165</v>
      </c>
      <c r="C90" s="179"/>
      <c r="D90" s="58" t="s">
        <v>324</v>
      </c>
      <c r="E90" s="45"/>
      <c r="F90" s="46">
        <f t="shared" si="11"/>
        <v>0</v>
      </c>
      <c r="G90" s="36">
        <f t="shared" si="12"/>
        <v>0</v>
      </c>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47"/>
      <c r="AY90" s="93">
        <f t="shared" si="13"/>
        <v>0</v>
      </c>
      <c r="AZ90" s="93">
        <v>81</v>
      </c>
      <c r="BA90" s="93" t="s">
        <v>458</v>
      </c>
      <c r="BB90" s="93"/>
      <c r="BC90" s="44"/>
      <c r="BD90" s="15"/>
      <c r="BE90" s="15"/>
      <c r="BF90" s="101"/>
      <c r="BG90" s="6"/>
      <c r="BH90" s="6"/>
      <c r="BI90" s="29"/>
      <c r="BJ90" s="6"/>
      <c r="BK90" s="61"/>
    </row>
    <row r="91" spans="1:63" s="7" customFormat="1" ht="35.1" hidden="1" customHeight="1" outlineLevel="2" x14ac:dyDescent="0.25">
      <c r="A91" s="81">
        <v>82</v>
      </c>
      <c r="B91" s="179" t="s">
        <v>166</v>
      </c>
      <c r="C91" s="179"/>
      <c r="D91" s="58" t="s">
        <v>325</v>
      </c>
      <c r="E91" s="45"/>
      <c r="F91" s="46">
        <f t="shared" si="11"/>
        <v>0</v>
      </c>
      <c r="G91" s="36">
        <f t="shared" si="12"/>
        <v>0</v>
      </c>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47"/>
      <c r="AY91" s="93">
        <f t="shared" si="13"/>
        <v>0</v>
      </c>
      <c r="AZ91" s="93">
        <v>82</v>
      </c>
      <c r="BA91" s="93" t="s">
        <v>458</v>
      </c>
      <c r="BB91" s="93"/>
      <c r="BC91" s="44"/>
      <c r="BD91" s="15"/>
      <c r="BE91" s="15"/>
      <c r="BF91" s="101"/>
      <c r="BG91" s="6"/>
      <c r="BH91" s="6"/>
      <c r="BI91" s="29"/>
      <c r="BJ91" s="6"/>
      <c r="BK91" s="61"/>
    </row>
    <row r="92" spans="1:63" s="7" customFormat="1" ht="35.1" hidden="1" customHeight="1" outlineLevel="2" x14ac:dyDescent="0.25">
      <c r="A92" s="81">
        <v>83</v>
      </c>
      <c r="B92" s="179" t="s">
        <v>167</v>
      </c>
      <c r="C92" s="179"/>
      <c r="D92" s="58" t="s">
        <v>326</v>
      </c>
      <c r="E92" s="45"/>
      <c r="F92" s="46">
        <f t="shared" si="11"/>
        <v>0</v>
      </c>
      <c r="G92" s="36">
        <f t="shared" si="12"/>
        <v>0</v>
      </c>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47"/>
      <c r="AY92" s="93">
        <f t="shared" si="13"/>
        <v>0</v>
      </c>
      <c r="AZ92" s="93">
        <v>83</v>
      </c>
      <c r="BA92" s="93" t="s">
        <v>458</v>
      </c>
      <c r="BB92" s="93"/>
      <c r="BC92" s="44"/>
      <c r="BD92" s="15"/>
      <c r="BE92" s="15"/>
      <c r="BF92" s="101"/>
      <c r="BG92" s="6"/>
      <c r="BH92" s="6"/>
      <c r="BI92" s="29"/>
      <c r="BJ92" s="6"/>
      <c r="BK92" s="61"/>
    </row>
    <row r="93" spans="1:63" s="7" customFormat="1" ht="24.95" hidden="1" customHeight="1" outlineLevel="2" x14ac:dyDescent="0.25">
      <c r="A93" s="81">
        <v>84</v>
      </c>
      <c r="B93" s="179" t="s">
        <v>321</v>
      </c>
      <c r="C93" s="179"/>
      <c r="D93" s="58" t="s">
        <v>327</v>
      </c>
      <c r="E93" s="45"/>
      <c r="F93" s="46">
        <f t="shared" si="11"/>
        <v>0</v>
      </c>
      <c r="G93" s="36">
        <f t="shared" si="12"/>
        <v>0</v>
      </c>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47"/>
      <c r="AY93" s="93">
        <f t="shared" si="13"/>
        <v>0</v>
      </c>
      <c r="AZ93" s="93">
        <v>84</v>
      </c>
      <c r="BA93" s="93" t="s">
        <v>458</v>
      </c>
      <c r="BB93" s="93"/>
      <c r="BC93" s="44"/>
      <c r="BD93" s="15"/>
      <c r="BE93" s="15"/>
      <c r="BF93" s="101"/>
      <c r="BG93" s="6"/>
      <c r="BH93" s="6"/>
      <c r="BI93" s="29"/>
      <c r="BJ93" s="6"/>
      <c r="BK93" s="61"/>
    </row>
    <row r="94" spans="1:63" ht="35.1" customHeight="1" outlineLevel="1" collapsed="1" x14ac:dyDescent="0.25">
      <c r="A94" s="81">
        <v>85</v>
      </c>
      <c r="B94" s="60" t="s">
        <v>37</v>
      </c>
      <c r="C94" s="182" t="s">
        <v>93</v>
      </c>
      <c r="D94" s="183"/>
      <c r="E94" s="28">
        <f>IF(AY94&gt;999,"neatbilst",IF(AY94&gt;99,"atbilst daļēji",IF(AY94&gt;9,"atbilst pilnībā",IF(AY94&gt;0,"neattiecas",0))))</f>
        <v>0</v>
      </c>
      <c r="F94" s="52">
        <f>SUM(F95:F98)</f>
        <v>0</v>
      </c>
      <c r="G94" s="52">
        <f>SUM(G95:G98)</f>
        <v>0</v>
      </c>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2">
        <f>AN8</f>
        <v>0</v>
      </c>
      <c r="AY94" s="93">
        <f>SUM(AY95:AY98)</f>
        <v>0</v>
      </c>
      <c r="AZ94" s="93">
        <v>85</v>
      </c>
      <c r="BA94" s="93"/>
      <c r="BB94" s="93" t="s">
        <v>108</v>
      </c>
      <c r="BC94" s="54"/>
      <c r="BD94" s="55">
        <f>MIN(BD95:BD98)</f>
        <v>0</v>
      </c>
      <c r="BE94" s="55">
        <f>MAX(BE95:BE98)</f>
        <v>0</v>
      </c>
      <c r="BF94" s="100"/>
      <c r="BG94" s="54"/>
      <c r="BH94" s="56"/>
      <c r="BI94" s="57"/>
      <c r="BJ94" s="57"/>
      <c r="BK94" s="62"/>
    </row>
    <row r="95" spans="1:63" s="7" customFormat="1" ht="35.1" hidden="1" customHeight="1" outlineLevel="2" x14ac:dyDescent="0.25">
      <c r="A95" s="81">
        <v>86</v>
      </c>
      <c r="B95" s="179" t="s">
        <v>168</v>
      </c>
      <c r="C95" s="179"/>
      <c r="D95" s="58" t="s">
        <v>328</v>
      </c>
      <c r="E95" s="45"/>
      <c r="F95" s="46">
        <f>COUNTA(H95:S95)</f>
        <v>0</v>
      </c>
      <c r="G95" s="36">
        <f>COUNTA(T95:AW95)</f>
        <v>0</v>
      </c>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47"/>
      <c r="AY95" s="93">
        <f>IF(E95="neattiecas",1,IF(E95="atbilst pilnībā",10,IF(E95="atbilst daļēji",100,IF(E95="neatbilst",1000,0))))</f>
        <v>0</v>
      </c>
      <c r="AZ95" s="93">
        <v>86</v>
      </c>
      <c r="BA95" s="93" t="s">
        <v>458</v>
      </c>
      <c r="BB95" s="93"/>
      <c r="BC95" s="44"/>
      <c r="BD95" s="15"/>
      <c r="BE95" s="15"/>
      <c r="BF95" s="101"/>
      <c r="BG95" s="6"/>
      <c r="BH95" s="6"/>
      <c r="BI95" s="29"/>
      <c r="BJ95" s="6"/>
      <c r="BK95" s="61"/>
    </row>
    <row r="96" spans="1:63" s="7" customFormat="1" ht="35.1" hidden="1" customHeight="1" outlineLevel="2" x14ac:dyDescent="0.25">
      <c r="A96" s="81">
        <v>87</v>
      </c>
      <c r="B96" s="179" t="s">
        <v>169</v>
      </c>
      <c r="C96" s="179"/>
      <c r="D96" s="58" t="s">
        <v>329</v>
      </c>
      <c r="E96" s="45"/>
      <c r="F96" s="46">
        <f>COUNTA(H96:S96)</f>
        <v>0</v>
      </c>
      <c r="G96" s="36">
        <f>COUNTA(T96:AW96)</f>
        <v>0</v>
      </c>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47"/>
      <c r="AY96" s="93">
        <f>IF(E96="neattiecas",1,IF(E96="atbilst pilnībā",10,IF(E96="atbilst daļēji",100,IF(E96="neatbilst",1000,0))))</f>
        <v>0</v>
      </c>
      <c r="AZ96" s="93">
        <v>87</v>
      </c>
      <c r="BA96" s="93" t="s">
        <v>458</v>
      </c>
      <c r="BB96" s="93"/>
      <c r="BC96" s="44"/>
      <c r="BD96" s="15"/>
      <c r="BE96" s="15"/>
      <c r="BF96" s="101"/>
      <c r="BG96" s="6"/>
      <c r="BH96" s="6"/>
      <c r="BI96" s="29"/>
      <c r="BJ96" s="6"/>
      <c r="BK96" s="61"/>
    </row>
    <row r="97" spans="1:63" s="7" customFormat="1" ht="24.95" hidden="1" customHeight="1" outlineLevel="2" x14ac:dyDescent="0.25">
      <c r="A97" s="81">
        <v>88</v>
      </c>
      <c r="B97" s="179" t="s">
        <v>170</v>
      </c>
      <c r="C97" s="179"/>
      <c r="D97" s="58" t="s">
        <v>395</v>
      </c>
      <c r="E97" s="45"/>
      <c r="F97" s="46">
        <f>COUNTA(H97:S97)</f>
        <v>0</v>
      </c>
      <c r="G97" s="36">
        <f>COUNTA(T97:AW97)</f>
        <v>0</v>
      </c>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47"/>
      <c r="AY97" s="93">
        <f>IF(E97="neattiecas",1,IF(E97="atbilst pilnībā",10,IF(E97="atbilst daļēji",100,IF(E97="neatbilst",1000,0))))</f>
        <v>0</v>
      </c>
      <c r="AZ97" s="93">
        <v>88</v>
      </c>
      <c r="BA97" s="93" t="s">
        <v>458</v>
      </c>
      <c r="BB97" s="93"/>
      <c r="BC97" s="44"/>
      <c r="BD97" s="15"/>
      <c r="BE97" s="15"/>
      <c r="BF97" s="101"/>
      <c r="BG97" s="6"/>
      <c r="BH97" s="6"/>
      <c r="BI97" s="29"/>
      <c r="BJ97" s="6"/>
      <c r="BK97" s="61"/>
    </row>
    <row r="98" spans="1:63" s="7" customFormat="1" ht="35.1" hidden="1" customHeight="1" outlineLevel="2" x14ac:dyDescent="0.25">
      <c r="A98" s="81">
        <v>89</v>
      </c>
      <c r="B98" s="179" t="s">
        <v>171</v>
      </c>
      <c r="C98" s="179"/>
      <c r="D98" s="58" t="s">
        <v>330</v>
      </c>
      <c r="E98" s="45"/>
      <c r="F98" s="46">
        <f>COUNTA(H98:S98)</f>
        <v>0</v>
      </c>
      <c r="G98" s="36">
        <f>COUNTA(T98:AW98)</f>
        <v>0</v>
      </c>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47"/>
      <c r="AY98" s="93">
        <f>IF(E98="neattiecas",1,IF(E98="atbilst pilnībā",10,IF(E98="atbilst daļēji",100,IF(E98="neatbilst",1000,0))))</f>
        <v>0</v>
      </c>
      <c r="AZ98" s="93">
        <v>89</v>
      </c>
      <c r="BA98" s="93" t="s">
        <v>458</v>
      </c>
      <c r="BB98" s="93"/>
      <c r="BC98" s="44"/>
      <c r="BD98" s="15"/>
      <c r="BE98" s="15"/>
      <c r="BF98" s="101"/>
      <c r="BG98" s="6"/>
      <c r="BH98" s="6"/>
      <c r="BI98" s="29"/>
      <c r="BJ98" s="6"/>
      <c r="BK98" s="61"/>
    </row>
    <row r="99" spans="1:63" ht="35.1" customHeight="1" outlineLevel="1" collapsed="1" x14ac:dyDescent="0.25">
      <c r="A99" s="81">
        <v>90</v>
      </c>
      <c r="B99" s="60" t="s">
        <v>38</v>
      </c>
      <c r="C99" s="182" t="s">
        <v>39</v>
      </c>
      <c r="D99" s="183"/>
      <c r="E99" s="28">
        <f>IF(AY99&gt;999,"neatbilst",IF(AY99&gt;99,"atbilst daļēji",IF(AY99&gt;9,"atbilst pilnībā",IF(AY99&gt;0,"neattiecas",0))))</f>
        <v>0</v>
      </c>
      <c r="F99" s="52">
        <f>SUM(F100:F101)</f>
        <v>0</v>
      </c>
      <c r="G99" s="52">
        <f>SUM(G100:G101)</f>
        <v>0</v>
      </c>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2">
        <f>AO8</f>
        <v>0</v>
      </c>
      <c r="AY99" s="93">
        <f>SUM(AY100:AY101)</f>
        <v>0</v>
      </c>
      <c r="AZ99" s="93">
        <v>90</v>
      </c>
      <c r="BA99" s="93"/>
      <c r="BB99" s="93" t="s">
        <v>108</v>
      </c>
      <c r="BC99" s="54"/>
      <c r="BD99" s="55">
        <f>MIN(BD100:BD101)</f>
        <v>0</v>
      </c>
      <c r="BE99" s="55">
        <f>MAX(BE100:BE101)</f>
        <v>0</v>
      </c>
      <c r="BF99" s="100"/>
      <c r="BG99" s="54"/>
      <c r="BH99" s="56"/>
      <c r="BI99" s="57"/>
      <c r="BJ99" s="57"/>
      <c r="BK99" s="62"/>
    </row>
    <row r="100" spans="1:63" s="7" customFormat="1" ht="35.1" hidden="1" customHeight="1" outlineLevel="2" x14ac:dyDescent="0.25">
      <c r="A100" s="81">
        <v>91</v>
      </c>
      <c r="B100" s="179" t="s">
        <v>172</v>
      </c>
      <c r="C100" s="179"/>
      <c r="D100" s="58" t="s">
        <v>396</v>
      </c>
      <c r="E100" s="45"/>
      <c r="F100" s="46">
        <f>COUNTA(H100:S100)</f>
        <v>0</v>
      </c>
      <c r="G100" s="36">
        <f>COUNTA(T100:AW100)</f>
        <v>0</v>
      </c>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47"/>
      <c r="AY100" s="93">
        <f>IF(E100="neattiecas",1,IF(E100="atbilst pilnībā",10,IF(E100="atbilst daļēji",100,IF(E100="neatbilst",1000,0))))</f>
        <v>0</v>
      </c>
      <c r="AZ100" s="93">
        <v>91</v>
      </c>
      <c r="BA100" s="93" t="s">
        <v>458</v>
      </c>
      <c r="BB100" s="93"/>
      <c r="BC100" s="44"/>
      <c r="BD100" s="15"/>
      <c r="BE100" s="15"/>
      <c r="BF100" s="101"/>
      <c r="BG100" s="6"/>
      <c r="BH100" s="6"/>
      <c r="BI100" s="29"/>
      <c r="BJ100" s="6"/>
      <c r="BK100" s="61"/>
    </row>
    <row r="101" spans="1:63" s="7" customFormat="1" ht="35.1" hidden="1" customHeight="1" outlineLevel="2" x14ac:dyDescent="0.25">
      <c r="A101" s="81">
        <v>92</v>
      </c>
      <c r="B101" s="179" t="s">
        <v>173</v>
      </c>
      <c r="C101" s="179"/>
      <c r="D101" s="58" t="s">
        <v>331</v>
      </c>
      <c r="E101" s="45"/>
      <c r="F101" s="46">
        <f>COUNTA(H101:S101)</f>
        <v>0</v>
      </c>
      <c r="G101" s="36">
        <f>COUNTA(T101:AW101)</f>
        <v>0</v>
      </c>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47"/>
      <c r="AY101" s="93">
        <f>IF(E101="neattiecas",1,IF(E101="atbilst pilnībā",10,IF(E101="atbilst daļēji",100,IF(E101="neatbilst",1000,0))))</f>
        <v>0</v>
      </c>
      <c r="AZ101" s="93">
        <v>92</v>
      </c>
      <c r="BA101" s="93" t="s">
        <v>458</v>
      </c>
      <c r="BB101" s="93"/>
      <c r="BC101" s="44"/>
      <c r="BD101" s="15"/>
      <c r="BE101" s="15"/>
      <c r="BF101" s="101"/>
      <c r="BG101" s="6"/>
      <c r="BH101" s="6"/>
      <c r="BI101" s="29"/>
      <c r="BJ101" s="6"/>
      <c r="BK101" s="61"/>
    </row>
    <row r="102" spans="1:63" ht="35.1" customHeight="1" outlineLevel="1" collapsed="1" x14ac:dyDescent="0.25">
      <c r="A102" s="81">
        <v>93</v>
      </c>
      <c r="B102" s="60" t="s">
        <v>40</v>
      </c>
      <c r="C102" s="182" t="s">
        <v>41</v>
      </c>
      <c r="D102" s="183"/>
      <c r="E102" s="28">
        <f>IF(AY102&gt;999,"neatbilst",IF(AY102&gt;99,"atbilst daļēji",IF(AY102&gt;9,"atbilst pilnībā",IF(AY102&gt;0,"neattiecas",0))))</f>
        <v>0</v>
      </c>
      <c r="F102" s="52">
        <f>SUM(F103:F104)</f>
        <v>0</v>
      </c>
      <c r="G102" s="52">
        <f>SUM(G103:G104)</f>
        <v>0</v>
      </c>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U102" s="53"/>
      <c r="AV102" s="53"/>
      <c r="AW102" s="53"/>
      <c r="AX102" s="52">
        <f>AP8</f>
        <v>0</v>
      </c>
      <c r="AY102" s="93">
        <f>SUM(AY103:AY104)</f>
        <v>0</v>
      </c>
      <c r="AZ102" s="93">
        <v>93</v>
      </c>
      <c r="BA102" s="93"/>
      <c r="BB102" s="93" t="s">
        <v>108</v>
      </c>
      <c r="BC102" s="54"/>
      <c r="BD102" s="55">
        <f>MIN(BD103:BD104)</f>
        <v>0</v>
      </c>
      <c r="BE102" s="55">
        <f>MAX(BE103:BE104)</f>
        <v>0</v>
      </c>
      <c r="BF102" s="100"/>
      <c r="BG102" s="54"/>
      <c r="BH102" s="56"/>
      <c r="BI102" s="57"/>
      <c r="BJ102" s="57"/>
      <c r="BK102" s="62"/>
    </row>
    <row r="103" spans="1:63" s="7" customFormat="1" ht="24.95" hidden="1" customHeight="1" outlineLevel="2" x14ac:dyDescent="0.25">
      <c r="A103" s="81">
        <v>94</v>
      </c>
      <c r="B103" s="179" t="s">
        <v>174</v>
      </c>
      <c r="C103" s="179"/>
      <c r="D103" s="58" t="s">
        <v>332</v>
      </c>
      <c r="E103" s="45"/>
      <c r="F103" s="46">
        <f>COUNTA(H103:S103)</f>
        <v>0</v>
      </c>
      <c r="G103" s="36">
        <f>COUNTA(T103:AW103)</f>
        <v>0</v>
      </c>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47"/>
      <c r="AY103" s="93">
        <f>IF(E103="neattiecas",1,IF(E103="atbilst pilnībā",10,IF(E103="atbilst daļēji",100,IF(E103="neatbilst",1000,0))))</f>
        <v>0</v>
      </c>
      <c r="AZ103" s="93">
        <v>94</v>
      </c>
      <c r="BA103" s="93" t="s">
        <v>458</v>
      </c>
      <c r="BB103" s="93"/>
      <c r="BC103" s="44"/>
      <c r="BD103" s="15"/>
      <c r="BE103" s="15"/>
      <c r="BF103" s="101"/>
      <c r="BG103" s="6"/>
      <c r="BH103" s="6"/>
      <c r="BI103" s="29"/>
      <c r="BJ103" s="6"/>
      <c r="BK103" s="61"/>
    </row>
    <row r="104" spans="1:63" s="7" customFormat="1" ht="35.1" hidden="1" customHeight="1" outlineLevel="2" x14ac:dyDescent="0.25">
      <c r="A104" s="81">
        <v>95</v>
      </c>
      <c r="B104" s="179" t="s">
        <v>175</v>
      </c>
      <c r="C104" s="179"/>
      <c r="D104" s="58" t="s">
        <v>333</v>
      </c>
      <c r="E104" s="45"/>
      <c r="F104" s="46">
        <f>COUNTA(H104:S104)</f>
        <v>0</v>
      </c>
      <c r="G104" s="36">
        <f>COUNTA(T104:AW104)</f>
        <v>0</v>
      </c>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47"/>
      <c r="AY104" s="93">
        <f>IF(E104="neattiecas",1,IF(E104="atbilst pilnībā",10,IF(E104="atbilst daļēji",100,IF(E104="neatbilst",1000,0))))</f>
        <v>0</v>
      </c>
      <c r="AZ104" s="93">
        <v>95</v>
      </c>
      <c r="BA104" s="93" t="s">
        <v>458</v>
      </c>
      <c r="BB104" s="93"/>
      <c r="BC104" s="44"/>
      <c r="BD104" s="15"/>
      <c r="BE104" s="15"/>
      <c r="BF104" s="101"/>
      <c r="BG104" s="6"/>
      <c r="BH104" s="6"/>
      <c r="BI104" s="29"/>
      <c r="BJ104" s="6"/>
      <c r="BK104" s="61"/>
    </row>
    <row r="105" spans="1:63" ht="35.1" customHeight="1" outlineLevel="1" collapsed="1" x14ac:dyDescent="0.25">
      <c r="A105" s="81">
        <v>96</v>
      </c>
      <c r="B105" s="60" t="s">
        <v>42</v>
      </c>
      <c r="C105" s="182" t="s">
        <v>43</v>
      </c>
      <c r="D105" s="183"/>
      <c r="E105" s="28">
        <f>IF(AY105&gt;999,"neatbilst",IF(AY105&gt;99,"atbilst daļēji",IF(AY105&gt;9,"atbilst pilnībā",IF(AY105&gt;0,"neattiecas",0))))</f>
        <v>0</v>
      </c>
      <c r="F105" s="52">
        <f>SUM(F106:F111)</f>
        <v>0</v>
      </c>
      <c r="G105" s="52">
        <f>SUM(G106:G111)</f>
        <v>0</v>
      </c>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c r="AT105" s="53"/>
      <c r="AU105" s="53"/>
      <c r="AV105" s="53"/>
      <c r="AW105" s="53"/>
      <c r="AX105" s="52">
        <f>AQ8</f>
        <v>0</v>
      </c>
      <c r="AY105" s="93">
        <f>SUM(AY106:AY111)</f>
        <v>0</v>
      </c>
      <c r="AZ105" s="93">
        <v>96</v>
      </c>
      <c r="BA105" s="93"/>
      <c r="BB105" s="93" t="s">
        <v>108</v>
      </c>
      <c r="BC105" s="54"/>
      <c r="BD105" s="55">
        <f>MIN(BD106:BD111)</f>
        <v>0</v>
      </c>
      <c r="BE105" s="55">
        <f>MAX(BE106:BE111)</f>
        <v>0</v>
      </c>
      <c r="BF105" s="100"/>
      <c r="BG105" s="54"/>
      <c r="BH105" s="56"/>
      <c r="BI105" s="57"/>
      <c r="BJ105" s="57"/>
      <c r="BK105" s="62"/>
    </row>
    <row r="106" spans="1:63" s="7" customFormat="1" ht="45" hidden="1" customHeight="1" outlineLevel="2" x14ac:dyDescent="0.25">
      <c r="A106" s="81">
        <v>97</v>
      </c>
      <c r="B106" s="179" t="s">
        <v>176</v>
      </c>
      <c r="C106" s="179"/>
      <c r="D106" s="58" t="s">
        <v>335</v>
      </c>
      <c r="E106" s="45"/>
      <c r="F106" s="46">
        <f t="shared" ref="F106:F111" si="14">COUNTA(H106:S106)</f>
        <v>0</v>
      </c>
      <c r="G106" s="36">
        <f t="shared" ref="G106:G111" si="15">COUNTA(T106:AW106)</f>
        <v>0</v>
      </c>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47"/>
      <c r="AY106" s="93">
        <f t="shared" ref="AY106:AY111" si="16">IF(E106="neattiecas",1,IF(E106="atbilst pilnībā",10,IF(E106="atbilst daļēji",100,IF(E106="neatbilst",1000,0))))</f>
        <v>0</v>
      </c>
      <c r="AZ106" s="93">
        <v>97</v>
      </c>
      <c r="BA106" s="93" t="s">
        <v>458</v>
      </c>
      <c r="BB106" s="93"/>
      <c r="BC106" s="44"/>
      <c r="BD106" s="15"/>
      <c r="BE106" s="15"/>
      <c r="BF106" s="101"/>
      <c r="BG106" s="6"/>
      <c r="BH106" s="6"/>
      <c r="BI106" s="29"/>
      <c r="BJ106" s="6"/>
      <c r="BK106" s="61"/>
    </row>
    <row r="107" spans="1:63" s="7" customFormat="1" ht="24.95" hidden="1" customHeight="1" outlineLevel="2" x14ac:dyDescent="0.25">
      <c r="A107" s="81">
        <v>98</v>
      </c>
      <c r="B107" s="179" t="s">
        <v>177</v>
      </c>
      <c r="C107" s="179"/>
      <c r="D107" s="58" t="s">
        <v>336</v>
      </c>
      <c r="E107" s="45"/>
      <c r="F107" s="46">
        <f t="shared" si="14"/>
        <v>0</v>
      </c>
      <c r="G107" s="36">
        <f t="shared" si="15"/>
        <v>0</v>
      </c>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47"/>
      <c r="AY107" s="93">
        <f t="shared" si="16"/>
        <v>0</v>
      </c>
      <c r="AZ107" s="93">
        <v>98</v>
      </c>
      <c r="BA107" s="93" t="s">
        <v>458</v>
      </c>
      <c r="BB107" s="93"/>
      <c r="BC107" s="44"/>
      <c r="BD107" s="15"/>
      <c r="BE107" s="15"/>
      <c r="BF107" s="101"/>
      <c r="BG107" s="6"/>
      <c r="BH107" s="6"/>
      <c r="BI107" s="29"/>
      <c r="BJ107" s="6"/>
      <c r="BK107" s="61"/>
    </row>
    <row r="108" spans="1:63" s="7" customFormat="1" ht="24.95" hidden="1" customHeight="1" outlineLevel="2" x14ac:dyDescent="0.25">
      <c r="A108" s="81">
        <v>99</v>
      </c>
      <c r="B108" s="179" t="s">
        <v>178</v>
      </c>
      <c r="C108" s="179"/>
      <c r="D108" s="58" t="s">
        <v>337</v>
      </c>
      <c r="E108" s="45"/>
      <c r="F108" s="46">
        <f t="shared" si="14"/>
        <v>0</v>
      </c>
      <c r="G108" s="36">
        <f t="shared" si="15"/>
        <v>0</v>
      </c>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47"/>
      <c r="AY108" s="93">
        <f t="shared" si="16"/>
        <v>0</v>
      </c>
      <c r="AZ108" s="93">
        <v>99</v>
      </c>
      <c r="BA108" s="93" t="s">
        <v>458</v>
      </c>
      <c r="BB108" s="93"/>
      <c r="BC108" s="44"/>
      <c r="BD108" s="15"/>
      <c r="BE108" s="15"/>
      <c r="BF108" s="101"/>
      <c r="BG108" s="6"/>
      <c r="BH108" s="6"/>
      <c r="BI108" s="29"/>
      <c r="BJ108" s="6"/>
      <c r="BK108" s="61"/>
    </row>
    <row r="109" spans="1:63" s="7" customFormat="1" ht="24.95" hidden="1" customHeight="1" outlineLevel="2" x14ac:dyDescent="0.25">
      <c r="A109" s="81">
        <v>100</v>
      </c>
      <c r="B109" s="179" t="s">
        <v>179</v>
      </c>
      <c r="C109" s="179"/>
      <c r="D109" s="58" t="s">
        <v>338</v>
      </c>
      <c r="E109" s="45"/>
      <c r="F109" s="46">
        <f t="shared" si="14"/>
        <v>0</v>
      </c>
      <c r="G109" s="36">
        <f t="shared" si="15"/>
        <v>0</v>
      </c>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47"/>
      <c r="AY109" s="93">
        <f t="shared" si="16"/>
        <v>0</v>
      </c>
      <c r="AZ109" s="93">
        <v>100</v>
      </c>
      <c r="BA109" s="93" t="s">
        <v>458</v>
      </c>
      <c r="BB109" s="93"/>
      <c r="BC109" s="44"/>
      <c r="BD109" s="15"/>
      <c r="BE109" s="15"/>
      <c r="BF109" s="101"/>
      <c r="BG109" s="6"/>
      <c r="BH109" s="6"/>
      <c r="BI109" s="29"/>
      <c r="BJ109" s="6"/>
      <c r="BK109" s="61"/>
    </row>
    <row r="110" spans="1:63" s="7" customFormat="1" ht="24.95" hidden="1" customHeight="1" outlineLevel="2" x14ac:dyDescent="0.25">
      <c r="A110" s="81">
        <v>101</v>
      </c>
      <c r="B110" s="179" t="s">
        <v>180</v>
      </c>
      <c r="C110" s="179"/>
      <c r="D110" s="58" t="s">
        <v>339</v>
      </c>
      <c r="E110" s="45"/>
      <c r="F110" s="46">
        <f t="shared" si="14"/>
        <v>0</v>
      </c>
      <c r="G110" s="36">
        <f t="shared" si="15"/>
        <v>0</v>
      </c>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47"/>
      <c r="AY110" s="93">
        <f t="shared" si="16"/>
        <v>0</v>
      </c>
      <c r="AZ110" s="93">
        <v>101</v>
      </c>
      <c r="BA110" s="93" t="s">
        <v>458</v>
      </c>
      <c r="BB110" s="93"/>
      <c r="BC110" s="44"/>
      <c r="BD110" s="15"/>
      <c r="BE110" s="15"/>
      <c r="BF110" s="101"/>
      <c r="BG110" s="6"/>
      <c r="BH110" s="6"/>
      <c r="BI110" s="29"/>
      <c r="BJ110" s="6"/>
      <c r="BK110" s="61"/>
    </row>
    <row r="111" spans="1:63" s="7" customFormat="1" ht="24.95" hidden="1" customHeight="1" outlineLevel="2" x14ac:dyDescent="0.25">
      <c r="A111" s="81">
        <v>102</v>
      </c>
      <c r="B111" s="179" t="s">
        <v>334</v>
      </c>
      <c r="C111" s="179"/>
      <c r="D111" s="58" t="s">
        <v>340</v>
      </c>
      <c r="E111" s="45"/>
      <c r="F111" s="46">
        <f t="shared" si="14"/>
        <v>0</v>
      </c>
      <c r="G111" s="36">
        <f t="shared" si="15"/>
        <v>0</v>
      </c>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47"/>
      <c r="AY111" s="93">
        <f t="shared" si="16"/>
        <v>0</v>
      </c>
      <c r="AZ111" s="93">
        <v>102</v>
      </c>
      <c r="BA111" s="93" t="s">
        <v>458</v>
      </c>
      <c r="BB111" s="93"/>
      <c r="BC111" s="44"/>
      <c r="BD111" s="15"/>
      <c r="BE111" s="15"/>
      <c r="BF111" s="101"/>
      <c r="BG111" s="6"/>
      <c r="BH111" s="6"/>
      <c r="BI111" s="29"/>
      <c r="BJ111" s="6"/>
      <c r="BK111" s="61"/>
    </row>
    <row r="112" spans="1:63" ht="35.1" customHeight="1" outlineLevel="1" collapsed="1" x14ac:dyDescent="0.25">
      <c r="A112" s="81">
        <v>103</v>
      </c>
      <c r="B112" s="60" t="s">
        <v>44</v>
      </c>
      <c r="C112" s="182" t="s">
        <v>109</v>
      </c>
      <c r="D112" s="183"/>
      <c r="E112" s="28">
        <f>IF(AY112&gt;999,"neatbilst",IF(AY112&gt;99,"atbilst daļēji",IF(AY112&gt;9,"atbilst pilnībā",IF(AY112&gt;0,"neattiecas",0))))</f>
        <v>0</v>
      </c>
      <c r="F112" s="52">
        <f>SUM(F113:F119)</f>
        <v>0</v>
      </c>
      <c r="G112" s="52">
        <f>SUM(G113:G119)</f>
        <v>0</v>
      </c>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53"/>
      <c r="AV112" s="53"/>
      <c r="AW112" s="53"/>
      <c r="AX112" s="52">
        <f>AR8</f>
        <v>0</v>
      </c>
      <c r="AY112" s="93">
        <f>SUM(AY113:AY119)</f>
        <v>0</v>
      </c>
      <c r="AZ112" s="93">
        <v>103</v>
      </c>
      <c r="BA112" s="93"/>
      <c r="BB112" s="93" t="s">
        <v>108</v>
      </c>
      <c r="BC112" s="54"/>
      <c r="BD112" s="55">
        <f>MIN(BD113:BD119)</f>
        <v>0</v>
      </c>
      <c r="BE112" s="55">
        <f>MAX(BE113:BE119)</f>
        <v>0</v>
      </c>
      <c r="BF112" s="100"/>
      <c r="BG112" s="54"/>
      <c r="BH112" s="56"/>
      <c r="BI112" s="57"/>
      <c r="BJ112" s="57"/>
      <c r="BK112" s="62"/>
    </row>
    <row r="113" spans="1:63" s="7" customFormat="1" ht="35.1" hidden="1" customHeight="1" outlineLevel="2" x14ac:dyDescent="0.25">
      <c r="A113" s="81">
        <v>104</v>
      </c>
      <c r="B113" s="179" t="s">
        <v>181</v>
      </c>
      <c r="C113" s="179"/>
      <c r="D113" s="58" t="s">
        <v>343</v>
      </c>
      <c r="E113" s="45"/>
      <c r="F113" s="46">
        <f t="shared" ref="F113:F119" si="17">COUNTA(H113:S113)</f>
        <v>0</v>
      </c>
      <c r="G113" s="36">
        <f t="shared" ref="G113:G119" si="18">COUNTA(T113:AW113)</f>
        <v>0</v>
      </c>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47"/>
      <c r="AY113" s="93">
        <f t="shared" ref="AY113:AY119" si="19">IF(E113="neattiecas",1,IF(E113="atbilst pilnībā",10,IF(E113="atbilst daļēji",100,IF(E113="neatbilst",1000,0))))</f>
        <v>0</v>
      </c>
      <c r="AZ113" s="93">
        <v>104</v>
      </c>
      <c r="BA113" s="93" t="s">
        <v>458</v>
      </c>
      <c r="BB113" s="93"/>
      <c r="BC113" s="44"/>
      <c r="BD113" s="15"/>
      <c r="BE113" s="15"/>
      <c r="BF113" s="101"/>
      <c r="BG113" s="6"/>
      <c r="BH113" s="6"/>
      <c r="BI113" s="29"/>
      <c r="BJ113" s="6"/>
      <c r="BK113" s="61"/>
    </row>
    <row r="114" spans="1:63" s="7" customFormat="1" ht="24.95" hidden="1" customHeight="1" outlineLevel="2" x14ac:dyDescent="0.25">
      <c r="A114" s="81">
        <v>105</v>
      </c>
      <c r="B114" s="179" t="s">
        <v>182</v>
      </c>
      <c r="C114" s="179"/>
      <c r="D114" s="58" t="s">
        <v>336</v>
      </c>
      <c r="E114" s="45"/>
      <c r="F114" s="46">
        <f t="shared" si="17"/>
        <v>0</v>
      </c>
      <c r="G114" s="36">
        <f t="shared" si="18"/>
        <v>0</v>
      </c>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47"/>
      <c r="AY114" s="93">
        <f t="shared" si="19"/>
        <v>0</v>
      </c>
      <c r="AZ114" s="93">
        <v>105</v>
      </c>
      <c r="BA114" s="93" t="s">
        <v>458</v>
      </c>
      <c r="BB114" s="93"/>
      <c r="BC114" s="44"/>
      <c r="BD114" s="15"/>
      <c r="BE114" s="15"/>
      <c r="BF114" s="101"/>
      <c r="BG114" s="6"/>
      <c r="BH114" s="6"/>
      <c r="BI114" s="29"/>
      <c r="BJ114" s="6"/>
      <c r="BK114" s="61"/>
    </row>
    <row r="115" spans="1:63" s="7" customFormat="1" ht="24.95" hidden="1" customHeight="1" outlineLevel="2" x14ac:dyDescent="0.25">
      <c r="A115" s="81">
        <v>106</v>
      </c>
      <c r="B115" s="179" t="s">
        <v>183</v>
      </c>
      <c r="C115" s="179"/>
      <c r="D115" s="58" t="s">
        <v>337</v>
      </c>
      <c r="E115" s="45"/>
      <c r="F115" s="46">
        <f t="shared" si="17"/>
        <v>0</v>
      </c>
      <c r="G115" s="36">
        <f t="shared" si="18"/>
        <v>0</v>
      </c>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47"/>
      <c r="AY115" s="93">
        <f t="shared" si="19"/>
        <v>0</v>
      </c>
      <c r="AZ115" s="93">
        <v>106</v>
      </c>
      <c r="BA115" s="93" t="s">
        <v>458</v>
      </c>
      <c r="BB115" s="93"/>
      <c r="BC115" s="44"/>
      <c r="BD115" s="15"/>
      <c r="BE115" s="15"/>
      <c r="BF115" s="101"/>
      <c r="BG115" s="6"/>
      <c r="BH115" s="6"/>
      <c r="BI115" s="29"/>
      <c r="BJ115" s="6"/>
      <c r="BK115" s="61"/>
    </row>
    <row r="116" spans="1:63" s="7" customFormat="1" ht="24.95" hidden="1" customHeight="1" outlineLevel="2" x14ac:dyDescent="0.25">
      <c r="A116" s="81">
        <v>107</v>
      </c>
      <c r="B116" s="179" t="s">
        <v>184</v>
      </c>
      <c r="C116" s="179"/>
      <c r="D116" s="58" t="s">
        <v>344</v>
      </c>
      <c r="E116" s="45"/>
      <c r="F116" s="46">
        <f t="shared" si="17"/>
        <v>0</v>
      </c>
      <c r="G116" s="36">
        <f t="shared" si="18"/>
        <v>0</v>
      </c>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47"/>
      <c r="AY116" s="93">
        <f t="shared" si="19"/>
        <v>0</v>
      </c>
      <c r="AZ116" s="93">
        <v>107</v>
      </c>
      <c r="BA116" s="93" t="s">
        <v>458</v>
      </c>
      <c r="BB116" s="93"/>
      <c r="BC116" s="44"/>
      <c r="BD116" s="15"/>
      <c r="BE116" s="15"/>
      <c r="BF116" s="101"/>
      <c r="BG116" s="6"/>
      <c r="BH116" s="6"/>
      <c r="BI116" s="29"/>
      <c r="BJ116" s="6"/>
      <c r="BK116" s="61"/>
    </row>
    <row r="117" spans="1:63" s="7" customFormat="1" ht="24.95" hidden="1" customHeight="1" outlineLevel="2" x14ac:dyDescent="0.25">
      <c r="A117" s="81">
        <v>108</v>
      </c>
      <c r="B117" s="179" t="s">
        <v>185</v>
      </c>
      <c r="C117" s="179"/>
      <c r="D117" s="58" t="s">
        <v>345</v>
      </c>
      <c r="E117" s="45"/>
      <c r="F117" s="46">
        <f t="shared" si="17"/>
        <v>0</v>
      </c>
      <c r="G117" s="36">
        <f t="shared" si="18"/>
        <v>0</v>
      </c>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47"/>
      <c r="AY117" s="93">
        <f t="shared" si="19"/>
        <v>0</v>
      </c>
      <c r="AZ117" s="93">
        <v>108</v>
      </c>
      <c r="BA117" s="93" t="s">
        <v>458</v>
      </c>
      <c r="BB117" s="93"/>
      <c r="BC117" s="44"/>
      <c r="BD117" s="15"/>
      <c r="BE117" s="15"/>
      <c r="BF117" s="101"/>
      <c r="BG117" s="6"/>
      <c r="BH117" s="6"/>
      <c r="BI117" s="29"/>
      <c r="BJ117" s="6"/>
      <c r="BK117" s="61"/>
    </row>
    <row r="118" spans="1:63" s="7" customFormat="1" ht="24.95" hidden="1" customHeight="1" outlineLevel="2" x14ac:dyDescent="0.25">
      <c r="A118" s="81">
        <v>109</v>
      </c>
      <c r="B118" s="179" t="s">
        <v>341</v>
      </c>
      <c r="C118" s="179"/>
      <c r="D118" s="58" t="s">
        <v>346</v>
      </c>
      <c r="E118" s="45"/>
      <c r="F118" s="46">
        <f t="shared" si="17"/>
        <v>0</v>
      </c>
      <c r="G118" s="36">
        <f t="shared" si="18"/>
        <v>0</v>
      </c>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47"/>
      <c r="AY118" s="93">
        <f t="shared" si="19"/>
        <v>0</v>
      </c>
      <c r="AZ118" s="93">
        <v>109</v>
      </c>
      <c r="BA118" s="93" t="s">
        <v>458</v>
      </c>
      <c r="BB118" s="93"/>
      <c r="BC118" s="44"/>
      <c r="BD118" s="15"/>
      <c r="BE118" s="15"/>
      <c r="BF118" s="101"/>
      <c r="BG118" s="6"/>
      <c r="BH118" s="6"/>
      <c r="BI118" s="29"/>
      <c r="BJ118" s="6"/>
      <c r="BK118" s="61"/>
    </row>
    <row r="119" spans="1:63" s="7" customFormat="1" ht="24.95" hidden="1" customHeight="1" outlineLevel="2" x14ac:dyDescent="0.25">
      <c r="A119" s="81">
        <v>110</v>
      </c>
      <c r="B119" s="179" t="s">
        <v>342</v>
      </c>
      <c r="C119" s="179"/>
      <c r="D119" s="58" t="s">
        <v>347</v>
      </c>
      <c r="E119" s="45"/>
      <c r="F119" s="46">
        <f t="shared" si="17"/>
        <v>0</v>
      </c>
      <c r="G119" s="36">
        <f t="shared" si="18"/>
        <v>0</v>
      </c>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47"/>
      <c r="AY119" s="93">
        <f t="shared" si="19"/>
        <v>0</v>
      </c>
      <c r="AZ119" s="93">
        <v>110</v>
      </c>
      <c r="BA119" s="93" t="s">
        <v>458</v>
      </c>
      <c r="BB119" s="93"/>
      <c r="BC119" s="44"/>
      <c r="BD119" s="15"/>
      <c r="BE119" s="15"/>
      <c r="BF119" s="101"/>
      <c r="BG119" s="6"/>
      <c r="BH119" s="6"/>
      <c r="BI119" s="29"/>
      <c r="BJ119" s="6"/>
      <c r="BK119" s="61"/>
    </row>
    <row r="120" spans="1:63" ht="35.1" customHeight="1" outlineLevel="1" collapsed="1" x14ac:dyDescent="0.25">
      <c r="A120" s="81">
        <v>111</v>
      </c>
      <c r="B120" s="60" t="s">
        <v>45</v>
      </c>
      <c r="C120" s="182" t="s">
        <v>46</v>
      </c>
      <c r="D120" s="183"/>
      <c r="E120" s="28">
        <f>IF(AY120&gt;999,"neatbilst",IF(AY120&gt;99,"atbilst daļēji",IF(AY120&gt;9,"atbilst pilnībā",IF(AY120&gt;0,"neattiecas",0))))</f>
        <v>0</v>
      </c>
      <c r="F120" s="52">
        <f>SUM(F121:F124)</f>
        <v>0</v>
      </c>
      <c r="G120" s="52">
        <f>SUM(G121:G124)</f>
        <v>0</v>
      </c>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c r="AV120" s="53"/>
      <c r="AW120" s="53"/>
      <c r="AX120" s="52">
        <f>AS8</f>
        <v>0</v>
      </c>
      <c r="AY120" s="93">
        <f>SUM(AY121:AY124)</f>
        <v>0</v>
      </c>
      <c r="AZ120" s="93">
        <v>111</v>
      </c>
      <c r="BA120" s="93"/>
      <c r="BB120" s="93" t="s">
        <v>108</v>
      </c>
      <c r="BC120" s="54"/>
      <c r="BD120" s="55">
        <f>MIN(BD121:BD124)</f>
        <v>0</v>
      </c>
      <c r="BE120" s="55">
        <f>MAX(BE121:BE124)</f>
        <v>0</v>
      </c>
      <c r="BF120" s="100"/>
      <c r="BG120" s="54"/>
      <c r="BH120" s="56"/>
      <c r="BI120" s="57"/>
      <c r="BJ120" s="57"/>
      <c r="BK120" s="62"/>
    </row>
    <row r="121" spans="1:63" s="7" customFormat="1" ht="35.1" hidden="1" customHeight="1" outlineLevel="2" x14ac:dyDescent="0.25">
      <c r="A121" s="81">
        <v>112</v>
      </c>
      <c r="B121" s="179" t="s">
        <v>186</v>
      </c>
      <c r="C121" s="179"/>
      <c r="D121" s="58" t="s">
        <v>348</v>
      </c>
      <c r="E121" s="45"/>
      <c r="F121" s="46">
        <f>COUNTA(H121:S121)</f>
        <v>0</v>
      </c>
      <c r="G121" s="36">
        <f>COUNTA(T121:AW121)</f>
        <v>0</v>
      </c>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47"/>
      <c r="AY121" s="93">
        <f>IF(E121="neattiecas",1,IF(E121="atbilst pilnībā",10,IF(E121="atbilst daļēji",100,IF(E121="neatbilst",1000,0))))</f>
        <v>0</v>
      </c>
      <c r="AZ121" s="93">
        <v>112</v>
      </c>
      <c r="BA121" s="93" t="s">
        <v>458</v>
      </c>
      <c r="BB121" s="93"/>
      <c r="BC121" s="44"/>
      <c r="BD121" s="15"/>
      <c r="BE121" s="15"/>
      <c r="BF121" s="101"/>
      <c r="BG121" s="6"/>
      <c r="BH121" s="6"/>
      <c r="BI121" s="29"/>
      <c r="BJ121" s="6"/>
      <c r="BK121" s="61"/>
    </row>
    <row r="122" spans="1:63" s="7" customFormat="1" ht="24.95" hidden="1" customHeight="1" outlineLevel="2" x14ac:dyDescent="0.25">
      <c r="A122" s="81">
        <v>113</v>
      </c>
      <c r="B122" s="179" t="s">
        <v>187</v>
      </c>
      <c r="C122" s="179"/>
      <c r="D122" s="58" t="s">
        <v>337</v>
      </c>
      <c r="E122" s="45"/>
      <c r="F122" s="46">
        <f>COUNTA(H122:S122)</f>
        <v>0</v>
      </c>
      <c r="G122" s="36">
        <f>COUNTA(T122:AW122)</f>
        <v>0</v>
      </c>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47"/>
      <c r="AY122" s="93">
        <f>IF(E122="neattiecas",1,IF(E122="atbilst pilnībā",10,IF(E122="atbilst daļēji",100,IF(E122="neatbilst",1000,0))))</f>
        <v>0</v>
      </c>
      <c r="AZ122" s="93">
        <v>113</v>
      </c>
      <c r="BA122" s="93" t="s">
        <v>458</v>
      </c>
      <c r="BB122" s="93"/>
      <c r="BC122" s="44"/>
      <c r="BD122" s="15"/>
      <c r="BE122" s="15"/>
      <c r="BF122" s="101"/>
      <c r="BG122" s="6"/>
      <c r="BH122" s="6"/>
      <c r="BI122" s="29"/>
      <c r="BJ122" s="6"/>
      <c r="BK122" s="61"/>
    </row>
    <row r="123" spans="1:63" s="7" customFormat="1" ht="35.1" hidden="1" customHeight="1" outlineLevel="2" x14ac:dyDescent="0.25">
      <c r="A123" s="81">
        <v>114</v>
      </c>
      <c r="B123" s="179" t="s">
        <v>188</v>
      </c>
      <c r="C123" s="179"/>
      <c r="D123" s="58" t="s">
        <v>349</v>
      </c>
      <c r="E123" s="45"/>
      <c r="F123" s="46">
        <f>COUNTA(H123:S123)</f>
        <v>0</v>
      </c>
      <c r="G123" s="36">
        <f>COUNTA(T123:AW123)</f>
        <v>0</v>
      </c>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47"/>
      <c r="AY123" s="93">
        <f>IF(E123="neattiecas",1,IF(E123="atbilst pilnībā",10,IF(E123="atbilst daļēji",100,IF(E123="neatbilst",1000,0))))</f>
        <v>0</v>
      </c>
      <c r="AZ123" s="93">
        <v>114</v>
      </c>
      <c r="BA123" s="93" t="s">
        <v>458</v>
      </c>
      <c r="BB123" s="93"/>
      <c r="BC123" s="44"/>
      <c r="BD123" s="15"/>
      <c r="BE123" s="15"/>
      <c r="BF123" s="101"/>
      <c r="BG123" s="6"/>
      <c r="BH123" s="6"/>
      <c r="BI123" s="29"/>
      <c r="BJ123" s="6"/>
      <c r="BK123" s="61"/>
    </row>
    <row r="124" spans="1:63" s="7" customFormat="1" ht="35.1" hidden="1" customHeight="1" outlineLevel="2" x14ac:dyDescent="0.25">
      <c r="A124" s="81">
        <v>115</v>
      </c>
      <c r="B124" s="179" t="s">
        <v>189</v>
      </c>
      <c r="C124" s="179"/>
      <c r="D124" s="58" t="s">
        <v>350</v>
      </c>
      <c r="E124" s="45"/>
      <c r="F124" s="46">
        <f>COUNTA(H124:S124)</f>
        <v>0</v>
      </c>
      <c r="G124" s="36">
        <f>COUNTA(T124:AW124)</f>
        <v>0</v>
      </c>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47"/>
      <c r="AY124" s="93">
        <f>IF(E124="neattiecas",1,IF(E124="atbilst pilnībā",10,IF(E124="atbilst daļēji",100,IF(E124="neatbilst",1000,0))))</f>
        <v>0</v>
      </c>
      <c r="AZ124" s="93">
        <v>115</v>
      </c>
      <c r="BA124" s="93" t="s">
        <v>458</v>
      </c>
      <c r="BB124" s="93"/>
      <c r="BC124" s="44"/>
      <c r="BD124" s="15"/>
      <c r="BE124" s="15"/>
      <c r="BF124" s="101"/>
      <c r="BG124" s="6"/>
      <c r="BH124" s="6"/>
      <c r="BI124" s="29"/>
      <c r="BJ124" s="6"/>
      <c r="BK124" s="61"/>
    </row>
    <row r="125" spans="1:63" ht="35.1" customHeight="1" outlineLevel="1" collapsed="1" x14ac:dyDescent="0.25">
      <c r="A125" s="81">
        <v>116</v>
      </c>
      <c r="B125" s="60" t="s">
        <v>47</v>
      </c>
      <c r="C125" s="182" t="s">
        <v>48</v>
      </c>
      <c r="D125" s="183"/>
      <c r="E125" s="28">
        <f>IF(AY125&gt;999,"neatbilst",IF(AY125&gt;99,"atbilst daļēji",IF(AY125&gt;9,"atbilst pilnībā",IF(AY125&gt;0,"neattiecas",0))))</f>
        <v>0</v>
      </c>
      <c r="F125" s="52">
        <f>SUM(F126:F126)</f>
        <v>0</v>
      </c>
      <c r="G125" s="52">
        <f>SUM(G126:G126)</f>
        <v>0</v>
      </c>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53"/>
      <c r="AV125" s="53"/>
      <c r="AW125" s="53"/>
      <c r="AX125" s="52">
        <f>AT8</f>
        <v>0</v>
      </c>
      <c r="AY125" s="93">
        <f>SUM(AY126:AY126)</f>
        <v>0</v>
      </c>
      <c r="AZ125" s="93">
        <v>116</v>
      </c>
      <c r="BA125" s="93"/>
      <c r="BB125" s="93" t="s">
        <v>108</v>
      </c>
      <c r="BC125" s="54"/>
      <c r="BD125" s="55">
        <f>MIN(BD126:BD126)</f>
        <v>0</v>
      </c>
      <c r="BE125" s="55">
        <f>MAX(BE126:BE126)</f>
        <v>0</v>
      </c>
      <c r="BF125" s="100"/>
      <c r="BG125" s="54"/>
      <c r="BH125" s="56"/>
      <c r="BI125" s="57"/>
      <c r="BJ125" s="57"/>
      <c r="BK125" s="62"/>
    </row>
    <row r="126" spans="1:63" s="7" customFormat="1" ht="45" hidden="1" customHeight="1" outlineLevel="2" x14ac:dyDescent="0.25">
      <c r="A126" s="81">
        <v>117</v>
      </c>
      <c r="B126" s="179" t="s">
        <v>190</v>
      </c>
      <c r="C126" s="179"/>
      <c r="D126" s="58" t="s">
        <v>351</v>
      </c>
      <c r="E126" s="45"/>
      <c r="F126" s="46">
        <f>COUNTA(H126:S126)</f>
        <v>0</v>
      </c>
      <c r="G126" s="36">
        <f>COUNTA(T126:AW126)</f>
        <v>0</v>
      </c>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47"/>
      <c r="AY126" s="93">
        <f>IF(E126="neattiecas",1,IF(E126="atbilst pilnībā",10,IF(E126="atbilst daļēji",100,IF(E126="neatbilst",1000,0))))</f>
        <v>0</v>
      </c>
      <c r="AZ126" s="93">
        <v>117</v>
      </c>
      <c r="BA126" s="93" t="s">
        <v>458</v>
      </c>
      <c r="BB126" s="93"/>
      <c r="BC126" s="44"/>
      <c r="BD126" s="15"/>
      <c r="BE126" s="15"/>
      <c r="BF126" s="101"/>
      <c r="BG126" s="6"/>
      <c r="BH126" s="6"/>
      <c r="BI126" s="29"/>
      <c r="BJ126" s="6"/>
      <c r="BK126" s="61"/>
    </row>
    <row r="127" spans="1:63" ht="35.1" customHeight="1" outlineLevel="1" collapsed="1" x14ac:dyDescent="0.25">
      <c r="A127" s="81">
        <v>118</v>
      </c>
      <c r="B127" s="60" t="s">
        <v>49</v>
      </c>
      <c r="C127" s="182" t="s">
        <v>50</v>
      </c>
      <c r="D127" s="183"/>
      <c r="E127" s="28">
        <f>IF(AY127&gt;999,"neatbilst",IF(AY127&gt;99,"atbilst daļēji",IF(AY127&gt;9,"atbilst pilnībā",IF(AY127&gt;0,"neattiecas",0))))</f>
        <v>0</v>
      </c>
      <c r="F127" s="52">
        <f>SUM(F128:F129)</f>
        <v>0</v>
      </c>
      <c r="G127" s="52">
        <f>SUM(G128:G129)</f>
        <v>0</v>
      </c>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2">
        <f>AU8</f>
        <v>0</v>
      </c>
      <c r="AY127" s="93">
        <f>SUM(AY128:AY129)</f>
        <v>0</v>
      </c>
      <c r="AZ127" s="93">
        <v>118</v>
      </c>
      <c r="BA127" s="93"/>
      <c r="BB127" s="93" t="s">
        <v>108</v>
      </c>
      <c r="BC127" s="54"/>
      <c r="BD127" s="55">
        <f>MIN(BD128:BD129)</f>
        <v>0</v>
      </c>
      <c r="BE127" s="55">
        <f>MAX(BE128:BE129)</f>
        <v>0</v>
      </c>
      <c r="BF127" s="100"/>
      <c r="BG127" s="54"/>
      <c r="BH127" s="56"/>
      <c r="BI127" s="57"/>
      <c r="BJ127" s="57"/>
      <c r="BK127" s="62"/>
    </row>
    <row r="128" spans="1:63" s="7" customFormat="1" ht="24.95" hidden="1" customHeight="1" outlineLevel="2" x14ac:dyDescent="0.25">
      <c r="A128" s="81">
        <v>119</v>
      </c>
      <c r="B128" s="179" t="s">
        <v>191</v>
      </c>
      <c r="C128" s="179"/>
      <c r="D128" s="58" t="s">
        <v>352</v>
      </c>
      <c r="E128" s="45"/>
      <c r="F128" s="46">
        <f>COUNTA(H128:S128)</f>
        <v>0</v>
      </c>
      <c r="G128" s="36">
        <f>COUNTA(T128:AW128)</f>
        <v>0</v>
      </c>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47"/>
      <c r="AY128" s="93">
        <f>IF(E128="neattiecas",1,IF(E128="atbilst pilnībā",10,IF(E128="atbilst daļēji",100,IF(E128="neatbilst",1000,0))))</f>
        <v>0</v>
      </c>
      <c r="AZ128" s="93">
        <v>119</v>
      </c>
      <c r="BA128" s="93" t="s">
        <v>458</v>
      </c>
      <c r="BB128" s="93"/>
      <c r="BC128" s="44"/>
      <c r="BD128" s="15"/>
      <c r="BE128" s="15"/>
      <c r="BF128" s="101"/>
      <c r="BG128" s="6"/>
      <c r="BH128" s="6"/>
      <c r="BI128" s="29"/>
      <c r="BJ128" s="6"/>
      <c r="BK128" s="61"/>
    </row>
    <row r="129" spans="1:63" s="7" customFormat="1" ht="24.95" hidden="1" customHeight="1" outlineLevel="2" x14ac:dyDescent="0.25">
      <c r="A129" s="81">
        <v>120</v>
      </c>
      <c r="B129" s="179" t="s">
        <v>192</v>
      </c>
      <c r="C129" s="179"/>
      <c r="D129" s="58" t="s">
        <v>353</v>
      </c>
      <c r="E129" s="45"/>
      <c r="F129" s="46">
        <f>COUNTA(H129:S129)</f>
        <v>0</v>
      </c>
      <c r="G129" s="36">
        <f>COUNTA(T129:AW129)</f>
        <v>0</v>
      </c>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47"/>
      <c r="AY129" s="93">
        <f>IF(E129="neattiecas",1,IF(E129="atbilst pilnībā",10,IF(E129="atbilst daļēji",100,IF(E129="neatbilst",1000,0))))</f>
        <v>0</v>
      </c>
      <c r="AZ129" s="93">
        <v>120</v>
      </c>
      <c r="BA129" s="93" t="s">
        <v>458</v>
      </c>
      <c r="BB129" s="93"/>
      <c r="BC129" s="44"/>
      <c r="BD129" s="15"/>
      <c r="BE129" s="15"/>
      <c r="BF129" s="101"/>
      <c r="BG129" s="6"/>
      <c r="BH129" s="6"/>
      <c r="BI129" s="29"/>
      <c r="BJ129" s="6"/>
      <c r="BK129" s="61"/>
    </row>
    <row r="130" spans="1:63" ht="35.1" customHeight="1" outlineLevel="1" collapsed="1" x14ac:dyDescent="0.25">
      <c r="A130" s="81">
        <v>121</v>
      </c>
      <c r="B130" s="60" t="s">
        <v>51</v>
      </c>
      <c r="C130" s="182" t="s">
        <v>52</v>
      </c>
      <c r="D130" s="183"/>
      <c r="E130" s="28">
        <f>IF(AY130&gt;999,"neatbilst",IF(AY130&gt;99,"atbilst daļēji",IF(AY130&gt;9,"atbilst pilnībā",IF(AY130&gt;0,"neattiecas",0))))</f>
        <v>0</v>
      </c>
      <c r="F130" s="52">
        <f>SUM(F131:F134)</f>
        <v>0</v>
      </c>
      <c r="G130" s="52">
        <f>SUM(G131:G134)</f>
        <v>0</v>
      </c>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53"/>
      <c r="AV130" s="53"/>
      <c r="AW130" s="53"/>
      <c r="AX130" s="52">
        <f>AV8</f>
        <v>0</v>
      </c>
      <c r="AY130" s="93">
        <f>SUM(AY131:AY134)</f>
        <v>0</v>
      </c>
      <c r="AZ130" s="93">
        <v>121</v>
      </c>
      <c r="BA130" s="93"/>
      <c r="BB130" s="93" t="s">
        <v>108</v>
      </c>
      <c r="BC130" s="54"/>
      <c r="BD130" s="55">
        <f>MIN(BD131:BD134)</f>
        <v>0</v>
      </c>
      <c r="BE130" s="55">
        <f>MAX(BE131:BE134)</f>
        <v>0</v>
      </c>
      <c r="BF130" s="100"/>
      <c r="BG130" s="54"/>
      <c r="BH130" s="56"/>
      <c r="BI130" s="57"/>
      <c r="BJ130" s="57"/>
      <c r="BK130" s="62"/>
    </row>
    <row r="131" spans="1:63" s="7" customFormat="1" ht="75" hidden="1" customHeight="1" outlineLevel="2" x14ac:dyDescent="0.25">
      <c r="A131" s="81">
        <v>122</v>
      </c>
      <c r="B131" s="179" t="s">
        <v>193</v>
      </c>
      <c r="C131" s="179"/>
      <c r="D131" s="58" t="s">
        <v>357</v>
      </c>
      <c r="E131" s="45"/>
      <c r="F131" s="46">
        <f>COUNTA(H131:S131)</f>
        <v>0</v>
      </c>
      <c r="G131" s="36">
        <f>COUNTA(T131:AW131)</f>
        <v>0</v>
      </c>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47"/>
      <c r="AY131" s="93">
        <f>IF(E131="neattiecas",1,IF(E131="atbilst pilnībā",10,IF(E131="atbilst daļēji",100,IF(E131="neatbilst",1000,0))))</f>
        <v>0</v>
      </c>
      <c r="AZ131" s="93">
        <v>122</v>
      </c>
      <c r="BA131" s="93" t="s">
        <v>458</v>
      </c>
      <c r="BB131" s="93"/>
      <c r="BC131" s="44"/>
      <c r="BD131" s="15"/>
      <c r="BE131" s="15"/>
      <c r="BF131" s="101"/>
      <c r="BG131" s="6"/>
      <c r="BH131" s="6"/>
      <c r="BI131" s="29"/>
      <c r="BJ131" s="6"/>
      <c r="BK131" s="61"/>
    </row>
    <row r="132" spans="1:63" s="7" customFormat="1" ht="24.95" hidden="1" customHeight="1" outlineLevel="2" x14ac:dyDescent="0.25">
      <c r="A132" s="81">
        <v>123</v>
      </c>
      <c r="B132" s="179" t="s">
        <v>194</v>
      </c>
      <c r="C132" s="179"/>
      <c r="D132" s="58" t="s">
        <v>354</v>
      </c>
      <c r="E132" s="45"/>
      <c r="F132" s="46">
        <f>COUNTA(H132:S132)</f>
        <v>0</v>
      </c>
      <c r="G132" s="36">
        <f>COUNTA(T132:AW132)</f>
        <v>0</v>
      </c>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47"/>
      <c r="AY132" s="93">
        <f>IF(E132="neattiecas",1,IF(E132="atbilst pilnībā",10,IF(E132="atbilst daļēji",100,IF(E132="neatbilst",1000,0))))</f>
        <v>0</v>
      </c>
      <c r="AZ132" s="93">
        <v>123</v>
      </c>
      <c r="BA132" s="93" t="s">
        <v>458</v>
      </c>
      <c r="BB132" s="93"/>
      <c r="BC132" s="44"/>
      <c r="BD132" s="15"/>
      <c r="BE132" s="15"/>
      <c r="BF132" s="101"/>
      <c r="BG132" s="6"/>
      <c r="BH132" s="6"/>
      <c r="BI132" s="29"/>
      <c r="BJ132" s="6"/>
      <c r="BK132" s="61"/>
    </row>
    <row r="133" spans="1:63" s="7" customFormat="1" ht="24.95" hidden="1" customHeight="1" outlineLevel="2" x14ac:dyDescent="0.25">
      <c r="A133" s="81">
        <v>124</v>
      </c>
      <c r="B133" s="179" t="s">
        <v>195</v>
      </c>
      <c r="C133" s="179"/>
      <c r="D133" s="58" t="s">
        <v>355</v>
      </c>
      <c r="E133" s="45"/>
      <c r="F133" s="46">
        <f>COUNTA(H133:S133)</f>
        <v>0</v>
      </c>
      <c r="G133" s="36">
        <f>COUNTA(T133:AW133)</f>
        <v>0</v>
      </c>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47"/>
      <c r="AY133" s="93">
        <f>IF(E133="neattiecas",1,IF(E133="atbilst pilnībā",10,IF(E133="atbilst daļēji",100,IF(E133="neatbilst",1000,0))))</f>
        <v>0</v>
      </c>
      <c r="AZ133" s="93">
        <v>124</v>
      </c>
      <c r="BA133" s="93" t="s">
        <v>458</v>
      </c>
      <c r="BB133" s="93"/>
      <c r="BC133" s="44"/>
      <c r="BD133" s="15"/>
      <c r="BE133" s="15"/>
      <c r="BF133" s="101"/>
      <c r="BG133" s="6"/>
      <c r="BH133" s="6"/>
      <c r="BI133" s="29"/>
      <c r="BJ133" s="6"/>
      <c r="BK133" s="61"/>
    </row>
    <row r="134" spans="1:63" s="7" customFormat="1" ht="24.95" hidden="1" customHeight="1" outlineLevel="2" x14ac:dyDescent="0.25">
      <c r="A134" s="81">
        <v>125</v>
      </c>
      <c r="B134" s="179" t="s">
        <v>196</v>
      </c>
      <c r="C134" s="179"/>
      <c r="D134" s="58" t="s">
        <v>356</v>
      </c>
      <c r="E134" s="45"/>
      <c r="F134" s="46">
        <f>COUNTA(H134:S134)</f>
        <v>0</v>
      </c>
      <c r="G134" s="36">
        <f>COUNTA(T134:AW134)</f>
        <v>0</v>
      </c>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47"/>
      <c r="AY134" s="93">
        <f>IF(E134="neattiecas",1,IF(E134="atbilst pilnībā",10,IF(E134="atbilst daļēji",100,IF(E134="neatbilst",1000,0))))</f>
        <v>0</v>
      </c>
      <c r="AZ134" s="93">
        <v>125</v>
      </c>
      <c r="BA134" s="93" t="s">
        <v>458</v>
      </c>
      <c r="BB134" s="93"/>
      <c r="BC134" s="44"/>
      <c r="BD134" s="15"/>
      <c r="BE134" s="15"/>
      <c r="BF134" s="101"/>
      <c r="BG134" s="6"/>
      <c r="BH134" s="6"/>
      <c r="BI134" s="29"/>
      <c r="BJ134" s="6"/>
      <c r="BK134" s="61"/>
    </row>
    <row r="135" spans="1:63" ht="35.1" customHeight="1" outlineLevel="1" collapsed="1" x14ac:dyDescent="0.25">
      <c r="A135" s="81">
        <v>126</v>
      </c>
      <c r="B135" s="60" t="s">
        <v>53</v>
      </c>
      <c r="C135" s="182" t="s">
        <v>54</v>
      </c>
      <c r="D135" s="183"/>
      <c r="E135" s="28">
        <f>IF(AY135&gt;999,"neatbilst",IF(AY135&gt;99,"atbilst daļēji",IF(AY135&gt;9,"atbilst pilnībā",IF(AY135&gt;0,"neattiecas",0))))</f>
        <v>0</v>
      </c>
      <c r="F135" s="52">
        <f>SUM(F136:F138)</f>
        <v>0</v>
      </c>
      <c r="G135" s="52">
        <f>SUM(G136:G138)</f>
        <v>0</v>
      </c>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c r="AT135" s="53"/>
      <c r="AU135" s="53"/>
      <c r="AV135" s="53"/>
      <c r="AW135" s="53"/>
      <c r="AX135" s="52">
        <f>AW8</f>
        <v>0</v>
      </c>
      <c r="AY135" s="93">
        <f>SUM(AY136:AY138)</f>
        <v>0</v>
      </c>
      <c r="AZ135" s="93">
        <v>126</v>
      </c>
      <c r="BA135" s="93"/>
      <c r="BB135" s="93" t="s">
        <v>108</v>
      </c>
      <c r="BC135" s="54"/>
      <c r="BD135" s="55">
        <f>MIN(BD136:BD138)</f>
        <v>0</v>
      </c>
      <c r="BE135" s="55">
        <f>MAX(BE136:BE138)</f>
        <v>0</v>
      </c>
      <c r="BF135" s="100"/>
      <c r="BG135" s="54"/>
      <c r="BH135" s="56"/>
      <c r="BI135" s="57"/>
      <c r="BJ135" s="57"/>
      <c r="BK135" s="62"/>
    </row>
    <row r="136" spans="1:63" s="7" customFormat="1" ht="35.1" hidden="1" customHeight="1" outlineLevel="2" x14ac:dyDescent="0.25">
      <c r="A136" s="81">
        <v>127</v>
      </c>
      <c r="B136" s="179" t="s">
        <v>197</v>
      </c>
      <c r="C136" s="179"/>
      <c r="D136" s="58" t="s">
        <v>358</v>
      </c>
      <c r="E136" s="45"/>
      <c r="F136" s="46">
        <f>COUNTA(H136:S136)</f>
        <v>0</v>
      </c>
      <c r="G136" s="36">
        <f>COUNTA(T136:AW136)</f>
        <v>0</v>
      </c>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47"/>
      <c r="AY136" s="93">
        <f>IF(E136="neattiecas",1,IF(E136="atbilst pilnībā",10,IF(E136="atbilst daļēji",100,IF(E136="neatbilst",1000,0))))</f>
        <v>0</v>
      </c>
      <c r="AZ136" s="93">
        <v>127</v>
      </c>
      <c r="BA136" s="93" t="s">
        <v>458</v>
      </c>
      <c r="BB136" s="93"/>
      <c r="BC136" s="44"/>
      <c r="BD136" s="15"/>
      <c r="BE136" s="15"/>
      <c r="BF136" s="101"/>
      <c r="BG136" s="6"/>
      <c r="BH136" s="6"/>
      <c r="BI136" s="29"/>
      <c r="BJ136" s="6"/>
      <c r="BK136" s="61"/>
    </row>
    <row r="137" spans="1:63" s="7" customFormat="1" ht="24.95" hidden="1" customHeight="1" outlineLevel="2" x14ac:dyDescent="0.25">
      <c r="A137" s="81">
        <v>128</v>
      </c>
      <c r="B137" s="179" t="s">
        <v>198</v>
      </c>
      <c r="C137" s="179"/>
      <c r="D137" s="58" t="s">
        <v>359</v>
      </c>
      <c r="E137" s="45"/>
      <c r="F137" s="46">
        <f>COUNTA(H137:S137)</f>
        <v>0</v>
      </c>
      <c r="G137" s="36">
        <f>COUNTA(T137:AW137)</f>
        <v>0</v>
      </c>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47"/>
      <c r="AY137" s="93">
        <f>IF(E137="neattiecas",1,IF(E137="atbilst pilnībā",10,IF(E137="atbilst daļēji",100,IF(E137="neatbilst",1000,0))))</f>
        <v>0</v>
      </c>
      <c r="AZ137" s="93">
        <v>128</v>
      </c>
      <c r="BA137" s="93" t="s">
        <v>458</v>
      </c>
      <c r="BB137" s="93"/>
      <c r="BC137" s="44"/>
      <c r="BD137" s="15"/>
      <c r="BE137" s="15"/>
      <c r="BF137" s="101"/>
      <c r="BG137" s="6"/>
      <c r="BH137" s="6"/>
      <c r="BI137" s="29"/>
      <c r="BJ137" s="6"/>
      <c r="BK137" s="61"/>
    </row>
    <row r="138" spans="1:63" s="7" customFormat="1" ht="24.95" hidden="1" customHeight="1" outlineLevel="2" x14ac:dyDescent="0.25">
      <c r="A138" s="81">
        <v>129</v>
      </c>
      <c r="B138" s="179" t="s">
        <v>199</v>
      </c>
      <c r="C138" s="179"/>
      <c r="D138" s="58" t="s">
        <v>360</v>
      </c>
      <c r="E138" s="45"/>
      <c r="F138" s="46">
        <f>COUNTA(H138:S138)</f>
        <v>0</v>
      </c>
      <c r="G138" s="36">
        <f>COUNTA(T138:AW138)</f>
        <v>0</v>
      </c>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47"/>
      <c r="AY138" s="93">
        <f>IF(E138="neattiecas",1,IF(E138="atbilst pilnībā",10,IF(E138="atbilst daļēji",100,IF(E138="neatbilst",1000,0))))</f>
        <v>0</v>
      </c>
      <c r="AZ138" s="93">
        <v>129</v>
      </c>
      <c r="BA138" s="93" t="s">
        <v>458</v>
      </c>
      <c r="BB138" s="93"/>
      <c r="BC138" s="44"/>
      <c r="BD138" s="15"/>
      <c r="BE138" s="15"/>
      <c r="BF138" s="101"/>
      <c r="BG138" s="6"/>
      <c r="BH138" s="6"/>
      <c r="BI138" s="29"/>
      <c r="BJ138" s="6"/>
      <c r="BK138" s="61"/>
    </row>
    <row r="139" spans="1:63" s="8" customFormat="1" ht="35.1" customHeight="1" x14ac:dyDescent="0.25">
      <c r="A139" s="81">
        <v>130</v>
      </c>
      <c r="B139" s="185" t="s">
        <v>374</v>
      </c>
      <c r="C139" s="185"/>
      <c r="D139" s="185"/>
      <c r="E139" s="185"/>
      <c r="F139" s="67">
        <f>SUMIFS(F140:F152,$BB140:$BB152,"w")</f>
        <v>0</v>
      </c>
      <c r="G139" s="67">
        <f>SUMIFS(G140:G152,$BB140:$BB152,"w")</f>
        <v>0</v>
      </c>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7"/>
      <c r="AY139" s="92"/>
      <c r="AZ139" s="93">
        <v>130</v>
      </c>
      <c r="BA139" s="92"/>
      <c r="BB139" s="92"/>
      <c r="BC139" s="67"/>
      <c r="BD139" s="69">
        <f t="array" ref="BD139">MIN(IF(BD145:BD152&gt;0,BD145:BD152))</f>
        <v>0</v>
      </c>
      <c r="BE139" s="69">
        <f t="array" ref="BE139">MAX(IF(BE145:BE152&gt;0,BE145:BE152))</f>
        <v>0</v>
      </c>
      <c r="BF139" s="70"/>
      <c r="BG139" s="71"/>
      <c r="BH139" s="71"/>
      <c r="BI139" s="72"/>
      <c r="BJ139" s="72"/>
      <c r="BK139" s="73"/>
    </row>
    <row r="140" spans="1:63" ht="35.1" customHeight="1" outlineLevel="1" collapsed="1" x14ac:dyDescent="0.25">
      <c r="A140" s="81">
        <v>131</v>
      </c>
      <c r="B140" s="75" t="s">
        <v>375</v>
      </c>
      <c r="C140" s="186" t="s">
        <v>362</v>
      </c>
      <c r="D140" s="183"/>
      <c r="E140" s="28">
        <f>IF(AY140&gt;999,"neatbilst",IF(AY140&gt;99,"atbilst daļēji",IF(AY140&gt;9,"atbilst pilnībā",IF(AY140&gt;0,"neattiecas",0))))</f>
        <v>0</v>
      </c>
      <c r="F140" s="52">
        <f>SUM(F141:F144)</f>
        <v>0</v>
      </c>
      <c r="G140" s="52">
        <f>SUM(G141:G144)</f>
        <v>0</v>
      </c>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c r="AT140" s="53"/>
      <c r="AU140" s="53"/>
      <c r="AV140" s="53"/>
      <c r="AW140" s="53"/>
      <c r="AX140" s="52"/>
      <c r="AY140" s="93">
        <f>SUM(AY141:AY144)</f>
        <v>0</v>
      </c>
      <c r="AZ140" s="93">
        <v>131</v>
      </c>
      <c r="BA140" s="93"/>
      <c r="BB140" s="93" t="s">
        <v>108</v>
      </c>
      <c r="BC140" s="54"/>
      <c r="BD140" s="55">
        <f>MIN(BD141:BD144)</f>
        <v>0</v>
      </c>
      <c r="BE140" s="55">
        <f>MAX(BE141:BE144)</f>
        <v>0</v>
      </c>
      <c r="BF140" s="100"/>
      <c r="BG140" s="54"/>
      <c r="BH140" s="56"/>
      <c r="BI140" s="57"/>
      <c r="BJ140" s="57"/>
      <c r="BK140" s="62"/>
    </row>
    <row r="141" spans="1:63" s="7" customFormat="1" ht="24.95" hidden="1" customHeight="1" outlineLevel="2" x14ac:dyDescent="0.25">
      <c r="A141" s="81">
        <v>132</v>
      </c>
      <c r="B141" s="184" t="s">
        <v>377</v>
      </c>
      <c r="C141" s="184"/>
      <c r="D141" s="58" t="s">
        <v>363</v>
      </c>
      <c r="E141" s="45"/>
      <c r="F141" s="46">
        <f>COUNTA(H141:S141)</f>
        <v>0</v>
      </c>
      <c r="G141" s="36">
        <f>COUNTA(T141:AW141)</f>
        <v>0</v>
      </c>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47"/>
      <c r="AY141" s="93">
        <f>IF(E141="neattiecas",1,IF(E141="atbilst pilnībā",10,IF(E141="atbilst daļēji",100,IF(E141="neatbilst",1000,0))))</f>
        <v>0</v>
      </c>
      <c r="AZ141" s="93">
        <v>132</v>
      </c>
      <c r="BA141" s="93" t="s">
        <v>458</v>
      </c>
      <c r="BB141" s="93"/>
      <c r="BC141" s="44"/>
      <c r="BD141" s="15"/>
      <c r="BE141" s="15"/>
      <c r="BF141" s="101"/>
      <c r="BG141" s="6"/>
      <c r="BH141" s="6"/>
      <c r="BI141" s="29"/>
      <c r="BJ141" s="6"/>
      <c r="BK141" s="61"/>
    </row>
    <row r="142" spans="1:63" s="7" customFormat="1" ht="24.95" hidden="1" customHeight="1" outlineLevel="2" x14ac:dyDescent="0.25">
      <c r="A142" s="81">
        <v>133</v>
      </c>
      <c r="B142" s="184" t="s">
        <v>378</v>
      </c>
      <c r="C142" s="184"/>
      <c r="D142" s="58" t="s">
        <v>364</v>
      </c>
      <c r="E142" s="45"/>
      <c r="F142" s="46">
        <f>COUNTA(H142:S142)</f>
        <v>0</v>
      </c>
      <c r="G142" s="36">
        <f>COUNTA(T142:AW142)</f>
        <v>0</v>
      </c>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47"/>
      <c r="AY142" s="93">
        <f>IF(E142="neattiecas",1,IF(E142="atbilst pilnībā",10,IF(E142="atbilst daļēji",100,IF(E142="neatbilst",1000,0))))</f>
        <v>0</v>
      </c>
      <c r="AZ142" s="93">
        <v>133</v>
      </c>
      <c r="BA142" s="93" t="s">
        <v>458</v>
      </c>
      <c r="BB142" s="93"/>
      <c r="BC142" s="44"/>
      <c r="BD142" s="15"/>
      <c r="BE142" s="15"/>
      <c r="BF142" s="101"/>
      <c r="BG142" s="6"/>
      <c r="BH142" s="6"/>
      <c r="BI142" s="29"/>
      <c r="BJ142" s="6"/>
      <c r="BK142" s="61"/>
    </row>
    <row r="143" spans="1:63" s="7" customFormat="1" ht="35.1" hidden="1" customHeight="1" outlineLevel="2" x14ac:dyDescent="0.25">
      <c r="A143" s="81">
        <v>134</v>
      </c>
      <c r="B143" s="184" t="s">
        <v>379</v>
      </c>
      <c r="C143" s="184"/>
      <c r="D143" s="58" t="s">
        <v>365</v>
      </c>
      <c r="E143" s="45"/>
      <c r="F143" s="46">
        <f>COUNTA(H143:S143)</f>
        <v>0</v>
      </c>
      <c r="G143" s="36">
        <f>COUNTA(T143:AW143)</f>
        <v>0</v>
      </c>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47"/>
      <c r="AY143" s="93">
        <f>IF(E143="neattiecas",1,IF(E143="atbilst pilnībā",10,IF(E143="atbilst daļēji",100,IF(E143="neatbilst",1000,0))))</f>
        <v>0</v>
      </c>
      <c r="AZ143" s="93">
        <v>134</v>
      </c>
      <c r="BA143" s="93" t="s">
        <v>458</v>
      </c>
      <c r="BB143" s="93"/>
      <c r="BC143" s="44"/>
      <c r="BD143" s="15"/>
      <c r="BE143" s="15"/>
      <c r="BF143" s="101"/>
      <c r="BG143" s="6"/>
      <c r="BH143" s="6"/>
      <c r="BI143" s="29"/>
      <c r="BJ143" s="6"/>
      <c r="BK143" s="61"/>
    </row>
    <row r="144" spans="1:63" s="7" customFormat="1" ht="35.1" hidden="1" customHeight="1" outlineLevel="2" x14ac:dyDescent="0.25">
      <c r="A144" s="81">
        <v>135</v>
      </c>
      <c r="B144" s="184" t="s">
        <v>380</v>
      </c>
      <c r="C144" s="184"/>
      <c r="D144" s="58" t="s">
        <v>370</v>
      </c>
      <c r="E144" s="45"/>
      <c r="F144" s="46">
        <f>COUNTA(H144:S144)</f>
        <v>0</v>
      </c>
      <c r="G144" s="36">
        <f>COUNTA(T144:AW144)</f>
        <v>0</v>
      </c>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47"/>
      <c r="AY144" s="93">
        <f>IF(E144="neattiecas",1,IF(E144="atbilst pilnībā",10,IF(E144="atbilst daļēji",100,IF(E144="neatbilst",1000,0))))</f>
        <v>0</v>
      </c>
      <c r="AZ144" s="93">
        <v>135</v>
      </c>
      <c r="BA144" s="93" t="s">
        <v>458</v>
      </c>
      <c r="BB144" s="93"/>
      <c r="BC144" s="44"/>
      <c r="BD144" s="15"/>
      <c r="BE144" s="15"/>
      <c r="BF144" s="101"/>
      <c r="BG144" s="6"/>
      <c r="BH144" s="6"/>
      <c r="BI144" s="29"/>
      <c r="BJ144" s="6"/>
      <c r="BK144" s="61"/>
    </row>
    <row r="145" spans="1:63" ht="35.1" customHeight="1" outlineLevel="1" collapsed="1" x14ac:dyDescent="0.25">
      <c r="A145" s="81">
        <v>136</v>
      </c>
      <c r="B145" s="75" t="s">
        <v>376</v>
      </c>
      <c r="C145" s="186" t="s">
        <v>367</v>
      </c>
      <c r="D145" s="183"/>
      <c r="E145" s="28">
        <f>IF(AY145&gt;999,"neatbilst",IF(AY145&gt;99,"atbilst daļēji",IF(AY145&gt;9,"atbilst pilnībā",IF(AY145&gt;0,"neattiecas",0))))</f>
        <v>0</v>
      </c>
      <c r="F145" s="52">
        <f>SUM(F146:F152)</f>
        <v>0</v>
      </c>
      <c r="G145" s="52">
        <f>SUM(G146:G152)</f>
        <v>0</v>
      </c>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c r="AT145" s="53"/>
      <c r="AU145" s="53"/>
      <c r="AV145" s="53"/>
      <c r="AW145" s="53"/>
      <c r="AX145" s="52"/>
      <c r="AY145" s="93">
        <f>SUM(AY146:AY152)</f>
        <v>0</v>
      </c>
      <c r="AZ145" s="93">
        <v>136</v>
      </c>
      <c r="BA145" s="93"/>
      <c r="BB145" s="93" t="s">
        <v>108</v>
      </c>
      <c r="BC145" s="54"/>
      <c r="BD145" s="55">
        <f>MIN(BD146:BD152)</f>
        <v>0</v>
      </c>
      <c r="BE145" s="55">
        <f>MAX(BE146:BE152)</f>
        <v>0</v>
      </c>
      <c r="BF145" s="100"/>
      <c r="BG145" s="54"/>
      <c r="BH145" s="56"/>
      <c r="BI145" s="57"/>
      <c r="BJ145" s="57"/>
      <c r="BK145" s="62"/>
    </row>
    <row r="146" spans="1:63" s="7" customFormat="1" ht="35.1" hidden="1" customHeight="1" outlineLevel="2" x14ac:dyDescent="0.25">
      <c r="A146" s="81">
        <v>137</v>
      </c>
      <c r="B146" s="184" t="s">
        <v>381</v>
      </c>
      <c r="C146" s="184"/>
      <c r="D146" s="58" t="s">
        <v>366</v>
      </c>
      <c r="E146" s="45"/>
      <c r="F146" s="46">
        <f t="shared" ref="F146:F152" si="20">COUNTA(H146:S146)</f>
        <v>0</v>
      </c>
      <c r="G146" s="36">
        <f t="shared" ref="G146:G152" si="21">COUNTA(T146:AW146)</f>
        <v>0</v>
      </c>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47"/>
      <c r="AY146" s="93">
        <f t="shared" ref="AY146:AY152" si="22">IF(E146="neattiecas",1,IF(E146="atbilst pilnībā",10,IF(E146="atbilst daļēji",100,IF(E146="neatbilst",1000,0))))</f>
        <v>0</v>
      </c>
      <c r="AZ146" s="93">
        <v>137</v>
      </c>
      <c r="BA146" s="93" t="s">
        <v>458</v>
      </c>
      <c r="BB146" s="93"/>
      <c r="BC146" s="44"/>
      <c r="BD146" s="15"/>
      <c r="BE146" s="15"/>
      <c r="BF146" s="101"/>
      <c r="BG146" s="6"/>
      <c r="BH146" s="6"/>
      <c r="BI146" s="29"/>
      <c r="BJ146" s="6"/>
      <c r="BK146" s="61"/>
    </row>
    <row r="147" spans="1:63" s="7" customFormat="1" ht="114.95" hidden="1" customHeight="1" outlineLevel="2" x14ac:dyDescent="0.25">
      <c r="A147" s="81">
        <v>138</v>
      </c>
      <c r="B147" s="184" t="s">
        <v>382</v>
      </c>
      <c r="C147" s="184"/>
      <c r="D147" s="58" t="s">
        <v>371</v>
      </c>
      <c r="E147" s="45"/>
      <c r="F147" s="46">
        <f t="shared" si="20"/>
        <v>0</v>
      </c>
      <c r="G147" s="36">
        <f t="shared" si="21"/>
        <v>0</v>
      </c>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47"/>
      <c r="AY147" s="93">
        <f t="shared" si="22"/>
        <v>0</v>
      </c>
      <c r="AZ147" s="93">
        <v>138</v>
      </c>
      <c r="BA147" s="93" t="s">
        <v>458</v>
      </c>
      <c r="BB147" s="93"/>
      <c r="BC147" s="44"/>
      <c r="BD147" s="15"/>
      <c r="BE147" s="15"/>
      <c r="BF147" s="101"/>
      <c r="BG147" s="6"/>
      <c r="BH147" s="6"/>
      <c r="BI147" s="29"/>
      <c r="BJ147" s="6"/>
      <c r="BK147" s="61"/>
    </row>
    <row r="148" spans="1:63" s="7" customFormat="1" ht="111" hidden="1" customHeight="1" outlineLevel="2" x14ac:dyDescent="0.25">
      <c r="A148" s="81">
        <v>139</v>
      </c>
      <c r="B148" s="184" t="s">
        <v>383</v>
      </c>
      <c r="C148" s="184"/>
      <c r="D148" s="58" t="s">
        <v>417</v>
      </c>
      <c r="E148" s="45"/>
      <c r="F148" s="46">
        <f t="shared" si="20"/>
        <v>0</v>
      </c>
      <c r="G148" s="36">
        <f t="shared" si="21"/>
        <v>0</v>
      </c>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47"/>
      <c r="AY148" s="93">
        <f t="shared" si="22"/>
        <v>0</v>
      </c>
      <c r="AZ148" s="93">
        <v>139</v>
      </c>
      <c r="BA148" s="93" t="s">
        <v>458</v>
      </c>
      <c r="BB148" s="93"/>
      <c r="BC148" s="44"/>
      <c r="BD148" s="15"/>
      <c r="BE148" s="15"/>
      <c r="BF148" s="101"/>
      <c r="BG148" s="6"/>
      <c r="BH148" s="6"/>
      <c r="BI148" s="29"/>
      <c r="BJ148" s="6"/>
      <c r="BK148" s="61"/>
    </row>
    <row r="149" spans="1:63" s="7" customFormat="1" ht="35.1" hidden="1" customHeight="1" outlineLevel="2" x14ac:dyDescent="0.25">
      <c r="A149" s="81">
        <v>140</v>
      </c>
      <c r="B149" s="184" t="s">
        <v>384</v>
      </c>
      <c r="C149" s="184"/>
      <c r="D149" s="58" t="s">
        <v>369</v>
      </c>
      <c r="E149" s="45"/>
      <c r="F149" s="46">
        <f t="shared" si="20"/>
        <v>0</v>
      </c>
      <c r="G149" s="36">
        <f t="shared" si="21"/>
        <v>0</v>
      </c>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47"/>
      <c r="AY149" s="93">
        <f t="shared" si="22"/>
        <v>0</v>
      </c>
      <c r="AZ149" s="93">
        <v>140</v>
      </c>
      <c r="BA149" s="93" t="s">
        <v>458</v>
      </c>
      <c r="BB149" s="93"/>
      <c r="BC149" s="44"/>
      <c r="BD149" s="15"/>
      <c r="BE149" s="15"/>
      <c r="BF149" s="101"/>
      <c r="BG149" s="6"/>
      <c r="BH149" s="6"/>
      <c r="BI149" s="29"/>
      <c r="BJ149" s="6"/>
      <c r="BK149" s="61"/>
    </row>
    <row r="150" spans="1:63" s="7" customFormat="1" ht="35.1" hidden="1" customHeight="1" outlineLevel="2" x14ac:dyDescent="0.25">
      <c r="A150" s="81">
        <v>141</v>
      </c>
      <c r="B150" s="184" t="s">
        <v>385</v>
      </c>
      <c r="C150" s="184"/>
      <c r="D150" s="58" t="s">
        <v>373</v>
      </c>
      <c r="E150" s="45"/>
      <c r="F150" s="46">
        <f t="shared" si="20"/>
        <v>0</v>
      </c>
      <c r="G150" s="36">
        <f t="shared" si="21"/>
        <v>0</v>
      </c>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47"/>
      <c r="AY150" s="93">
        <f t="shared" si="22"/>
        <v>0</v>
      </c>
      <c r="AZ150" s="93">
        <v>141</v>
      </c>
      <c r="BA150" s="93" t="s">
        <v>458</v>
      </c>
      <c r="BB150" s="93"/>
      <c r="BC150" s="44"/>
      <c r="BD150" s="15"/>
      <c r="BE150" s="15"/>
      <c r="BF150" s="101"/>
      <c r="BG150" s="6"/>
      <c r="BH150" s="6"/>
      <c r="BI150" s="29"/>
      <c r="BJ150" s="6"/>
      <c r="BK150" s="61"/>
    </row>
    <row r="151" spans="1:63" s="7" customFormat="1" ht="24.95" hidden="1" customHeight="1" outlineLevel="2" x14ac:dyDescent="0.25">
      <c r="A151" s="81">
        <v>142</v>
      </c>
      <c r="B151" s="184" t="s">
        <v>386</v>
      </c>
      <c r="C151" s="184"/>
      <c r="D151" s="58" t="s">
        <v>368</v>
      </c>
      <c r="E151" s="45"/>
      <c r="F151" s="46">
        <f t="shared" si="20"/>
        <v>0</v>
      </c>
      <c r="G151" s="36">
        <f t="shared" si="21"/>
        <v>0</v>
      </c>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47"/>
      <c r="AY151" s="93">
        <f t="shared" si="22"/>
        <v>0</v>
      </c>
      <c r="AZ151" s="93">
        <v>142</v>
      </c>
      <c r="BA151" s="93" t="s">
        <v>458</v>
      </c>
      <c r="BB151" s="93"/>
      <c r="BC151" s="44"/>
      <c r="BD151" s="15"/>
      <c r="BE151" s="15"/>
      <c r="BF151" s="101"/>
      <c r="BG151" s="6"/>
      <c r="BH151" s="6"/>
      <c r="BI151" s="29"/>
      <c r="BJ151" s="6"/>
      <c r="BK151" s="61"/>
    </row>
    <row r="152" spans="1:63" s="7" customFormat="1" ht="24.95" hidden="1" customHeight="1" outlineLevel="2" x14ac:dyDescent="0.25">
      <c r="A152" s="81">
        <v>143</v>
      </c>
      <c r="B152" s="184" t="s">
        <v>387</v>
      </c>
      <c r="C152" s="184"/>
      <c r="D152" s="58" t="s">
        <v>372</v>
      </c>
      <c r="E152" s="45"/>
      <c r="F152" s="46">
        <f t="shared" si="20"/>
        <v>0</v>
      </c>
      <c r="G152" s="36">
        <f t="shared" si="21"/>
        <v>0</v>
      </c>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47"/>
      <c r="AY152" s="93">
        <f t="shared" si="22"/>
        <v>0</v>
      </c>
      <c r="AZ152" s="93">
        <v>143</v>
      </c>
      <c r="BA152" s="93" t="s">
        <v>458</v>
      </c>
      <c r="BB152" s="93"/>
      <c r="BC152" s="44"/>
      <c r="BD152" s="15"/>
      <c r="BE152" s="15"/>
      <c r="BF152" s="101"/>
      <c r="BG152" s="6"/>
      <c r="BH152" s="6"/>
      <c r="BI152" s="29"/>
      <c r="BJ152" s="6"/>
      <c r="BK152" s="61"/>
    </row>
    <row r="153" spans="1:63" s="8" customFormat="1" ht="35.1" customHeight="1" x14ac:dyDescent="0.25">
      <c r="A153" s="81">
        <v>144</v>
      </c>
      <c r="B153" s="185" t="s">
        <v>254</v>
      </c>
      <c r="C153" s="185"/>
      <c r="D153" s="185"/>
      <c r="E153" s="185"/>
      <c r="F153" s="67">
        <f>SUMIFS(F154:F211,$BB154:$BB211,"w")</f>
        <v>0</v>
      </c>
      <c r="G153" s="67">
        <f>SUMIFS(G154:G211,$BB154:$BB211,"w")</f>
        <v>0</v>
      </c>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7"/>
      <c r="AY153" s="92"/>
      <c r="AZ153" s="93">
        <v>144</v>
      </c>
      <c r="BA153" s="92"/>
      <c r="BB153" s="92"/>
      <c r="BC153" s="67"/>
      <c r="BD153" s="69">
        <f t="array" ref="BD153">MIN(IF(BD154:BD217&gt;0,BD154:BD217))</f>
        <v>0</v>
      </c>
      <c r="BE153" s="69">
        <f t="array" ref="BE153">MAX(IF(BE154:BE217&gt;0,BE154:BE217))</f>
        <v>0</v>
      </c>
      <c r="BF153" s="70"/>
      <c r="BG153" s="71"/>
      <c r="BH153" s="71"/>
      <c r="BI153" s="72"/>
      <c r="BJ153" s="72"/>
      <c r="BK153" s="73"/>
    </row>
    <row r="154" spans="1:63" ht="35.1" customHeight="1" outlineLevel="1" collapsed="1" x14ac:dyDescent="0.25">
      <c r="A154" s="81">
        <v>145</v>
      </c>
      <c r="B154" s="60" t="s">
        <v>95</v>
      </c>
      <c r="C154" s="182" t="s">
        <v>55</v>
      </c>
      <c r="D154" s="183"/>
      <c r="E154" s="28">
        <f>IF(AY154&gt;999,"neatbilst",IF(AY154&gt;99,"atbilst daļēji",IF(AY154&gt;9,"atbilst pilnībā",IF(AY154&gt;0,"neattiecas",0))))</f>
        <v>0</v>
      </c>
      <c r="F154" s="52">
        <f>SUM(F155:F158)</f>
        <v>0</v>
      </c>
      <c r="G154" s="52">
        <f>SUM(G155:G158)</f>
        <v>0</v>
      </c>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c r="AT154" s="53"/>
      <c r="AU154" s="53"/>
      <c r="AV154" s="53"/>
      <c r="AW154" s="53"/>
      <c r="AX154" s="52">
        <f>H8</f>
        <v>0</v>
      </c>
      <c r="AY154" s="93">
        <f>SUM(AY155:AY158)</f>
        <v>0</v>
      </c>
      <c r="AZ154" s="93">
        <v>145</v>
      </c>
      <c r="BA154" s="93"/>
      <c r="BB154" s="93" t="s">
        <v>108</v>
      </c>
      <c r="BC154" s="54"/>
      <c r="BD154" s="55">
        <f>MIN(BD155:BD158)</f>
        <v>0</v>
      </c>
      <c r="BE154" s="55">
        <f>MAX(BE155:BE158)</f>
        <v>0</v>
      </c>
      <c r="BF154" s="100"/>
      <c r="BG154" s="54"/>
      <c r="BH154" s="56"/>
      <c r="BI154" s="57"/>
      <c r="BJ154" s="57"/>
      <c r="BK154" s="62"/>
    </row>
    <row r="155" spans="1:63" s="7" customFormat="1" ht="25.5" hidden="1" outlineLevel="2" x14ac:dyDescent="0.25">
      <c r="A155" s="81">
        <v>146</v>
      </c>
      <c r="B155" s="180" t="s">
        <v>201</v>
      </c>
      <c r="C155" s="181"/>
      <c r="D155" s="59" t="s">
        <v>255</v>
      </c>
      <c r="E155" s="45"/>
      <c r="F155" s="46">
        <f>COUNTA(H155:S155)</f>
        <v>0</v>
      </c>
      <c r="G155" s="36">
        <f>COUNTA(T155:AW155)</f>
        <v>0</v>
      </c>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47"/>
      <c r="AY155" s="93">
        <f>IF(E155="neattiecas",1,IF(E155="atbilst pilnībā",10,IF(E155="atbilst daļēji",100,IF(E155="neatbilst",1000,0))))</f>
        <v>0</v>
      </c>
      <c r="AZ155" s="93">
        <v>146</v>
      </c>
      <c r="BA155" s="93" t="s">
        <v>458</v>
      </c>
      <c r="BB155" s="93"/>
      <c r="BC155" s="44"/>
      <c r="BD155" s="15"/>
      <c r="BE155" s="15"/>
      <c r="BF155" s="101"/>
      <c r="BG155" s="6"/>
      <c r="BH155" s="6"/>
      <c r="BI155" s="29"/>
      <c r="BJ155" s="6"/>
      <c r="BK155" s="61"/>
    </row>
    <row r="156" spans="1:63" s="7" customFormat="1" ht="108" hidden="1" customHeight="1" outlineLevel="2" x14ac:dyDescent="0.25">
      <c r="A156" s="81">
        <v>147</v>
      </c>
      <c r="B156" s="180" t="s">
        <v>202</v>
      </c>
      <c r="C156" s="181"/>
      <c r="D156" s="58" t="s">
        <v>256</v>
      </c>
      <c r="E156" s="45"/>
      <c r="F156" s="46">
        <f>COUNTA(H156:S156)</f>
        <v>0</v>
      </c>
      <c r="G156" s="36">
        <f>COUNTA(T156:AW156)</f>
        <v>0</v>
      </c>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47"/>
      <c r="AY156" s="93">
        <f>IF(E156="neattiecas",1,IF(E156="atbilst pilnībā",10,IF(E156="atbilst daļēji",100,IF(E156="neatbilst",1000,0))))</f>
        <v>0</v>
      </c>
      <c r="AZ156" s="93">
        <v>147</v>
      </c>
      <c r="BA156" s="93" t="s">
        <v>458</v>
      </c>
      <c r="BB156" s="93"/>
      <c r="BC156" s="44"/>
      <c r="BD156" s="15"/>
      <c r="BE156" s="15"/>
      <c r="BF156" s="101"/>
      <c r="BG156" s="6"/>
      <c r="BH156" s="6"/>
      <c r="BI156" s="29"/>
      <c r="BJ156" s="6"/>
      <c r="BK156" s="61"/>
    </row>
    <row r="157" spans="1:63" s="7" customFormat="1" ht="111" hidden="1" customHeight="1" outlineLevel="2" x14ac:dyDescent="0.25">
      <c r="A157" s="81">
        <v>148</v>
      </c>
      <c r="B157" s="180" t="s">
        <v>203</v>
      </c>
      <c r="C157" s="181"/>
      <c r="D157" s="58" t="s">
        <v>257</v>
      </c>
      <c r="E157" s="45"/>
      <c r="F157" s="46">
        <f>COUNTA(H157:S157)</f>
        <v>0</v>
      </c>
      <c r="G157" s="36">
        <f>COUNTA(T157:AW157)</f>
        <v>0</v>
      </c>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47"/>
      <c r="AY157" s="93">
        <f>IF(E157="neattiecas",1,IF(E157="atbilst pilnībā",10,IF(E157="atbilst daļēji",100,IF(E157="neatbilst",1000,0))))</f>
        <v>0</v>
      </c>
      <c r="AZ157" s="93">
        <v>148</v>
      </c>
      <c r="BA157" s="93" t="s">
        <v>458</v>
      </c>
      <c r="BB157" s="93"/>
      <c r="BC157" s="44"/>
      <c r="BD157" s="15"/>
      <c r="BE157" s="15"/>
      <c r="BF157" s="101"/>
      <c r="BG157" s="6"/>
      <c r="BH157" s="6"/>
      <c r="BI157" s="29"/>
      <c r="BJ157" s="6"/>
      <c r="BK157" s="61"/>
    </row>
    <row r="158" spans="1:63" s="7" customFormat="1" ht="18" hidden="1" outlineLevel="2" x14ac:dyDescent="0.25">
      <c r="A158" s="81">
        <v>149</v>
      </c>
      <c r="B158" s="180" t="s">
        <v>204</v>
      </c>
      <c r="C158" s="181"/>
      <c r="D158" s="58" t="s">
        <v>258</v>
      </c>
      <c r="E158" s="45"/>
      <c r="F158" s="46">
        <f>COUNTA(H158:S158)</f>
        <v>0</v>
      </c>
      <c r="G158" s="36">
        <f>COUNTA(T158:AW158)</f>
        <v>0</v>
      </c>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47"/>
      <c r="AY158" s="93">
        <f>IF(E158="neattiecas",1,IF(E158="atbilst pilnībā",10,IF(E158="atbilst daļēji",100,IF(E158="neatbilst",1000,0))))</f>
        <v>0</v>
      </c>
      <c r="AZ158" s="93">
        <v>149</v>
      </c>
      <c r="BA158" s="93" t="s">
        <v>458</v>
      </c>
      <c r="BB158" s="93"/>
      <c r="BC158" s="44"/>
      <c r="BD158" s="15"/>
      <c r="BE158" s="15"/>
      <c r="BF158" s="101"/>
      <c r="BG158" s="6"/>
      <c r="BH158" s="6"/>
      <c r="BI158" s="29"/>
      <c r="BJ158" s="6"/>
      <c r="BK158" s="61"/>
    </row>
    <row r="159" spans="1:63" ht="35.1" customHeight="1" outlineLevel="1" collapsed="1" x14ac:dyDescent="0.25">
      <c r="A159" s="81">
        <v>150</v>
      </c>
      <c r="B159" s="60" t="s">
        <v>96</v>
      </c>
      <c r="C159" s="182" t="s">
        <v>68</v>
      </c>
      <c r="D159" s="183"/>
      <c r="E159" s="28">
        <f>IF(AY159&gt;999,"neatbilst",IF(AY159&gt;99,"atbilst daļēji",IF(AY159&gt;9,"atbilst pilnībā",IF(AY159&gt;0,"neattiecas",0))))</f>
        <v>0</v>
      </c>
      <c r="F159" s="52">
        <f>SUM(F160:F168)</f>
        <v>0</v>
      </c>
      <c r="G159" s="52">
        <f>SUM(G160:G168)</f>
        <v>0</v>
      </c>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c r="AT159" s="53"/>
      <c r="AU159" s="53"/>
      <c r="AV159" s="53"/>
      <c r="AW159" s="53"/>
      <c r="AX159" s="52">
        <f>I8</f>
        <v>0</v>
      </c>
      <c r="AY159" s="93">
        <f>SUM(AY160:AY168)</f>
        <v>0</v>
      </c>
      <c r="AZ159" s="93">
        <v>150</v>
      </c>
      <c r="BA159" s="93"/>
      <c r="BB159" s="93" t="s">
        <v>108</v>
      </c>
      <c r="BC159" s="54"/>
      <c r="BD159" s="55">
        <f>MIN(BD160:BD168)</f>
        <v>0</v>
      </c>
      <c r="BE159" s="55">
        <f>MAX(BE160:BE168)</f>
        <v>0</v>
      </c>
      <c r="BF159" s="100"/>
      <c r="BG159" s="54"/>
      <c r="BH159" s="56"/>
      <c r="BI159" s="57"/>
      <c r="BJ159" s="57"/>
      <c r="BK159" s="62"/>
    </row>
    <row r="160" spans="1:63" s="7" customFormat="1" ht="45" hidden="1" customHeight="1" outlineLevel="2" x14ac:dyDescent="0.25">
      <c r="A160" s="81">
        <v>151</v>
      </c>
      <c r="B160" s="180" t="s">
        <v>205</v>
      </c>
      <c r="C160" s="181"/>
      <c r="D160" s="59" t="s">
        <v>397</v>
      </c>
      <c r="E160" s="45"/>
      <c r="F160" s="46">
        <f t="shared" ref="F160:F168" si="23">COUNTA(H160:S160)</f>
        <v>0</v>
      </c>
      <c r="G160" s="36">
        <f t="shared" ref="G160:G168" si="24">COUNTA(T160:AW160)</f>
        <v>0</v>
      </c>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47"/>
      <c r="AY160" s="93">
        <f t="shared" ref="AY160:AY168" si="25">IF(E160="neattiecas",1,IF(E160="atbilst pilnībā",10,IF(E160="atbilst daļēji",100,IF(E160="neatbilst",1000,0))))</f>
        <v>0</v>
      </c>
      <c r="AZ160" s="93">
        <v>151</v>
      </c>
      <c r="BA160" s="93" t="s">
        <v>458</v>
      </c>
      <c r="BB160" s="93"/>
      <c r="BC160" s="44"/>
      <c r="BD160" s="15"/>
      <c r="BE160" s="15"/>
      <c r="BF160" s="101"/>
      <c r="BG160" s="6"/>
      <c r="BH160" s="6"/>
      <c r="BI160" s="29"/>
      <c r="BJ160" s="6"/>
      <c r="BK160" s="61"/>
    </row>
    <row r="161" spans="1:63" s="7" customFormat="1" ht="35.25" hidden="1" customHeight="1" outlineLevel="2" x14ac:dyDescent="0.25">
      <c r="A161" s="81">
        <v>152</v>
      </c>
      <c r="B161" s="180" t="s">
        <v>206</v>
      </c>
      <c r="C161" s="181"/>
      <c r="D161" s="59" t="s">
        <v>259</v>
      </c>
      <c r="E161" s="45"/>
      <c r="F161" s="46">
        <f t="shared" si="23"/>
        <v>0</v>
      </c>
      <c r="G161" s="36">
        <f t="shared" si="24"/>
        <v>0</v>
      </c>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47"/>
      <c r="AY161" s="93">
        <f t="shared" si="25"/>
        <v>0</v>
      </c>
      <c r="AZ161" s="93">
        <v>152</v>
      </c>
      <c r="BA161" s="93" t="s">
        <v>458</v>
      </c>
      <c r="BB161" s="93"/>
      <c r="BC161" s="44"/>
      <c r="BD161" s="15"/>
      <c r="BE161" s="15"/>
      <c r="BF161" s="101"/>
      <c r="BG161" s="6"/>
      <c r="BH161" s="6"/>
      <c r="BI161" s="29"/>
      <c r="BJ161" s="6"/>
      <c r="BK161" s="61"/>
    </row>
    <row r="162" spans="1:63" s="7" customFormat="1" ht="29.25" hidden="1" customHeight="1" outlineLevel="2" x14ac:dyDescent="0.25">
      <c r="A162" s="81">
        <v>153</v>
      </c>
      <c r="B162" s="179" t="s">
        <v>209</v>
      </c>
      <c r="C162" s="179"/>
      <c r="D162" s="58" t="s">
        <v>260</v>
      </c>
      <c r="E162" s="45"/>
      <c r="F162" s="46">
        <f t="shared" si="23"/>
        <v>0</v>
      </c>
      <c r="G162" s="36">
        <f t="shared" si="24"/>
        <v>0</v>
      </c>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47"/>
      <c r="AY162" s="93">
        <f t="shared" si="25"/>
        <v>0</v>
      </c>
      <c r="AZ162" s="93">
        <v>153</v>
      </c>
      <c r="BA162" s="93" t="s">
        <v>458</v>
      </c>
      <c r="BB162" s="93"/>
      <c r="BC162" s="44"/>
      <c r="BD162" s="15"/>
      <c r="BE162" s="15"/>
      <c r="BF162" s="101"/>
      <c r="BG162" s="6"/>
      <c r="BH162" s="6"/>
      <c r="BI162" s="29"/>
      <c r="BJ162" s="6"/>
      <c r="BK162" s="61"/>
    </row>
    <row r="163" spans="1:63" s="7" customFormat="1" ht="18" hidden="1" outlineLevel="2" x14ac:dyDescent="0.25">
      <c r="A163" s="81">
        <v>154</v>
      </c>
      <c r="B163" s="179" t="s">
        <v>210</v>
      </c>
      <c r="C163" s="179"/>
      <c r="D163" s="58" t="s">
        <v>261</v>
      </c>
      <c r="E163" s="45"/>
      <c r="F163" s="46">
        <f t="shared" si="23"/>
        <v>0</v>
      </c>
      <c r="G163" s="36">
        <f t="shared" si="24"/>
        <v>0</v>
      </c>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47"/>
      <c r="AY163" s="93">
        <f t="shared" si="25"/>
        <v>0</v>
      </c>
      <c r="AZ163" s="93">
        <v>154</v>
      </c>
      <c r="BA163" s="93" t="s">
        <v>458</v>
      </c>
      <c r="BB163" s="93"/>
      <c r="BC163" s="44"/>
      <c r="BD163" s="15"/>
      <c r="BE163" s="15"/>
      <c r="BF163" s="101"/>
      <c r="BG163" s="6"/>
      <c r="BH163" s="6"/>
      <c r="BI163" s="29"/>
      <c r="BJ163" s="6"/>
      <c r="BK163" s="61"/>
    </row>
    <row r="164" spans="1:63" s="7" customFormat="1" ht="32.25" hidden="1" customHeight="1" outlineLevel="2" x14ac:dyDescent="0.25">
      <c r="A164" s="81">
        <v>155</v>
      </c>
      <c r="B164" s="179" t="s">
        <v>211</v>
      </c>
      <c r="C164" s="179"/>
      <c r="D164" s="58" t="s">
        <v>262</v>
      </c>
      <c r="E164" s="45"/>
      <c r="F164" s="46">
        <f t="shared" si="23"/>
        <v>0</v>
      </c>
      <c r="G164" s="36">
        <f t="shared" si="24"/>
        <v>0</v>
      </c>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47"/>
      <c r="AY164" s="93">
        <f t="shared" si="25"/>
        <v>0</v>
      </c>
      <c r="AZ164" s="93">
        <v>155</v>
      </c>
      <c r="BA164" s="93" t="s">
        <v>458</v>
      </c>
      <c r="BB164" s="93"/>
      <c r="BC164" s="44"/>
      <c r="BD164" s="15"/>
      <c r="BE164" s="15"/>
      <c r="BF164" s="101"/>
      <c r="BG164" s="6"/>
      <c r="BH164" s="6"/>
      <c r="BI164" s="29"/>
      <c r="BJ164" s="6"/>
      <c r="BK164" s="61"/>
    </row>
    <row r="165" spans="1:63" s="7" customFormat="1" ht="28.5" hidden="1" customHeight="1" outlineLevel="2" x14ac:dyDescent="0.25">
      <c r="A165" s="81">
        <v>156</v>
      </c>
      <c r="B165" s="179" t="s">
        <v>212</v>
      </c>
      <c r="C165" s="179"/>
      <c r="D165" s="58" t="s">
        <v>418</v>
      </c>
      <c r="E165" s="45"/>
      <c r="F165" s="46">
        <f t="shared" si="23"/>
        <v>0</v>
      </c>
      <c r="G165" s="36">
        <f t="shared" si="24"/>
        <v>0</v>
      </c>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47"/>
      <c r="AY165" s="93">
        <f t="shared" si="25"/>
        <v>0</v>
      </c>
      <c r="AZ165" s="93">
        <v>156</v>
      </c>
      <c r="BA165" s="93" t="s">
        <v>458</v>
      </c>
      <c r="BB165" s="93"/>
      <c r="BC165" s="44"/>
      <c r="BD165" s="15"/>
      <c r="BE165" s="15"/>
      <c r="BF165" s="101"/>
      <c r="BG165" s="6"/>
      <c r="BH165" s="6"/>
      <c r="BI165" s="29"/>
      <c r="BJ165" s="6"/>
      <c r="BK165" s="61"/>
    </row>
    <row r="166" spans="1:63" s="7" customFormat="1" ht="42.75" hidden="1" customHeight="1" outlineLevel="2" x14ac:dyDescent="0.25">
      <c r="A166" s="81">
        <v>157</v>
      </c>
      <c r="B166" s="180" t="s">
        <v>207</v>
      </c>
      <c r="C166" s="181"/>
      <c r="D166" s="58" t="s">
        <v>263</v>
      </c>
      <c r="E166" s="45"/>
      <c r="F166" s="46">
        <f t="shared" si="23"/>
        <v>0</v>
      </c>
      <c r="G166" s="36">
        <f t="shared" si="24"/>
        <v>0</v>
      </c>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47"/>
      <c r="AY166" s="93">
        <f t="shared" si="25"/>
        <v>0</v>
      </c>
      <c r="AZ166" s="93">
        <v>157</v>
      </c>
      <c r="BA166" s="93" t="s">
        <v>458</v>
      </c>
      <c r="BB166" s="93"/>
      <c r="BC166" s="44"/>
      <c r="BD166" s="15"/>
      <c r="BE166" s="15"/>
      <c r="BF166" s="101"/>
      <c r="BG166" s="6"/>
      <c r="BH166" s="6"/>
      <c r="BI166" s="29"/>
      <c r="BJ166" s="6"/>
      <c r="BK166" s="61"/>
    </row>
    <row r="167" spans="1:63" s="7" customFormat="1" ht="47.25" hidden="1" customHeight="1" outlineLevel="2" x14ac:dyDescent="0.25">
      <c r="A167" s="81">
        <v>158</v>
      </c>
      <c r="B167" s="179" t="s">
        <v>213</v>
      </c>
      <c r="C167" s="179"/>
      <c r="D167" s="59" t="s">
        <v>264</v>
      </c>
      <c r="E167" s="45"/>
      <c r="F167" s="46">
        <f t="shared" si="23"/>
        <v>0</v>
      </c>
      <c r="G167" s="36">
        <f t="shared" si="24"/>
        <v>0</v>
      </c>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47"/>
      <c r="AY167" s="93">
        <f t="shared" si="25"/>
        <v>0</v>
      </c>
      <c r="AZ167" s="93">
        <v>158</v>
      </c>
      <c r="BA167" s="93" t="s">
        <v>458</v>
      </c>
      <c r="BB167" s="93"/>
      <c r="BC167" s="44"/>
      <c r="BD167" s="15"/>
      <c r="BE167" s="15"/>
      <c r="BF167" s="101"/>
      <c r="BG167" s="6"/>
      <c r="BH167" s="6"/>
      <c r="BI167" s="29"/>
      <c r="BJ167" s="6"/>
      <c r="BK167" s="61"/>
    </row>
    <row r="168" spans="1:63" s="7" customFormat="1" ht="30" hidden="1" customHeight="1" outlineLevel="2" x14ac:dyDescent="0.25">
      <c r="A168" s="81">
        <v>159</v>
      </c>
      <c r="B168" s="180" t="s">
        <v>208</v>
      </c>
      <c r="C168" s="181"/>
      <c r="D168" s="58" t="s">
        <v>265</v>
      </c>
      <c r="E168" s="45"/>
      <c r="F168" s="46">
        <f t="shared" si="23"/>
        <v>0</v>
      </c>
      <c r="G168" s="36">
        <f t="shared" si="24"/>
        <v>0</v>
      </c>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47"/>
      <c r="AY168" s="93">
        <f t="shared" si="25"/>
        <v>0</v>
      </c>
      <c r="AZ168" s="93">
        <v>159</v>
      </c>
      <c r="BA168" s="93" t="s">
        <v>458</v>
      </c>
      <c r="BB168" s="93"/>
      <c r="BC168" s="44"/>
      <c r="BD168" s="15"/>
      <c r="BE168" s="15"/>
      <c r="BF168" s="101"/>
      <c r="BG168" s="6"/>
      <c r="BH168" s="6"/>
      <c r="BI168" s="29"/>
      <c r="BJ168" s="6"/>
      <c r="BK168" s="61"/>
    </row>
    <row r="169" spans="1:63" ht="35.1" customHeight="1" outlineLevel="1" collapsed="1" x14ac:dyDescent="0.25">
      <c r="A169" s="81">
        <v>160</v>
      </c>
      <c r="B169" s="60" t="s">
        <v>98</v>
      </c>
      <c r="C169" s="182" t="s">
        <v>97</v>
      </c>
      <c r="D169" s="183"/>
      <c r="E169" s="28">
        <f>IF(AY169&gt;999,"neatbilst",IF(AY169&gt;99,"atbilst daļēji",IF(AY169&gt;9,"atbilst pilnībā",IF(AY169&gt;0,"neattiecas",0))))</f>
        <v>0</v>
      </c>
      <c r="F169" s="52">
        <f>SUM(F170:F172)</f>
        <v>0</v>
      </c>
      <c r="G169" s="52">
        <f>SUM(G170:G172)</f>
        <v>0</v>
      </c>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c r="AT169" s="53"/>
      <c r="AU169" s="53"/>
      <c r="AV169" s="53"/>
      <c r="AW169" s="53"/>
      <c r="AX169" s="52">
        <f>J8</f>
        <v>0</v>
      </c>
      <c r="AY169" s="93">
        <f>SUM(AY170:AY172)</f>
        <v>0</v>
      </c>
      <c r="AZ169" s="93">
        <v>160</v>
      </c>
      <c r="BA169" s="93"/>
      <c r="BB169" s="93" t="s">
        <v>108</v>
      </c>
      <c r="BC169" s="54"/>
      <c r="BD169" s="55">
        <f>MIN(BD170:BD172)</f>
        <v>0</v>
      </c>
      <c r="BE169" s="55">
        <f>MAX(BE170:BE172)</f>
        <v>0</v>
      </c>
      <c r="BF169" s="100"/>
      <c r="BG169" s="54"/>
      <c r="BH169" s="56"/>
      <c r="BI169" s="57"/>
      <c r="BJ169" s="57"/>
      <c r="BK169" s="62"/>
    </row>
    <row r="170" spans="1:63" s="7" customFormat="1" ht="87.75" hidden="1" customHeight="1" outlineLevel="2" x14ac:dyDescent="0.25">
      <c r="A170" s="81">
        <v>161</v>
      </c>
      <c r="B170" s="180" t="s">
        <v>214</v>
      </c>
      <c r="C170" s="181"/>
      <c r="D170" s="59" t="s">
        <v>419</v>
      </c>
      <c r="E170" s="45"/>
      <c r="F170" s="46">
        <f>COUNTA(H170:S170)</f>
        <v>0</v>
      </c>
      <c r="G170" s="36">
        <f>COUNTA(T170:AW170)</f>
        <v>0</v>
      </c>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47"/>
      <c r="AY170" s="93">
        <f>IF(E170="neattiecas",1,IF(E170="atbilst pilnībā",10,IF(E170="atbilst daļēji",100,IF(E170="neatbilst",1000,0))))</f>
        <v>0</v>
      </c>
      <c r="AZ170" s="93">
        <v>161</v>
      </c>
      <c r="BA170" s="93" t="s">
        <v>458</v>
      </c>
      <c r="BB170" s="93"/>
      <c r="BC170" s="44"/>
      <c r="BD170" s="15"/>
      <c r="BE170" s="15"/>
      <c r="BF170" s="101"/>
      <c r="BG170" s="6"/>
      <c r="BH170" s="6"/>
      <c r="BI170" s="29"/>
      <c r="BJ170" s="6"/>
      <c r="BK170" s="61"/>
    </row>
    <row r="171" spans="1:63" s="7" customFormat="1" ht="45" hidden="1" customHeight="1" outlineLevel="2" x14ac:dyDescent="0.25">
      <c r="A171" s="81">
        <v>162</v>
      </c>
      <c r="B171" s="180" t="s">
        <v>215</v>
      </c>
      <c r="C171" s="181"/>
      <c r="D171" s="59" t="s">
        <v>420</v>
      </c>
      <c r="E171" s="45"/>
      <c r="F171" s="46">
        <f>COUNTA(H171:S171)</f>
        <v>0</v>
      </c>
      <c r="G171" s="36">
        <f>COUNTA(T171:AW171)</f>
        <v>0</v>
      </c>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47"/>
      <c r="AY171" s="93">
        <f>IF(E171="neattiecas",1,IF(E171="atbilst pilnībā",10,IF(E171="atbilst daļēji",100,IF(E171="neatbilst",1000,0))))</f>
        <v>0</v>
      </c>
      <c r="AZ171" s="93">
        <v>162</v>
      </c>
      <c r="BA171" s="93" t="s">
        <v>458</v>
      </c>
      <c r="BB171" s="93"/>
      <c r="BC171" s="44"/>
      <c r="BD171" s="15"/>
      <c r="BE171" s="15"/>
      <c r="BF171" s="101"/>
      <c r="BG171" s="6"/>
      <c r="BH171" s="6"/>
      <c r="BI171" s="29"/>
      <c r="BJ171" s="6"/>
      <c r="BK171" s="61"/>
    </row>
    <row r="172" spans="1:63" s="7" customFormat="1" ht="45" hidden="1" customHeight="1" outlineLevel="2" x14ac:dyDescent="0.25">
      <c r="A172" s="81">
        <v>163</v>
      </c>
      <c r="B172" s="180" t="s">
        <v>216</v>
      </c>
      <c r="C172" s="181"/>
      <c r="D172" s="58" t="s">
        <v>421</v>
      </c>
      <c r="E172" s="45"/>
      <c r="F172" s="46">
        <f>COUNTA(H172:S172)</f>
        <v>0</v>
      </c>
      <c r="G172" s="36">
        <f>COUNTA(T172:AW172)</f>
        <v>0</v>
      </c>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47"/>
      <c r="AY172" s="93">
        <f>IF(E172="neattiecas",1,IF(E172="atbilst pilnībā",10,IF(E172="atbilst daļēji",100,IF(E172="neatbilst",1000,0))))</f>
        <v>0</v>
      </c>
      <c r="AZ172" s="93">
        <v>163</v>
      </c>
      <c r="BA172" s="93" t="s">
        <v>458</v>
      </c>
      <c r="BB172" s="93"/>
      <c r="BC172" s="44"/>
      <c r="BD172" s="15"/>
      <c r="BE172" s="15"/>
      <c r="BF172" s="101"/>
      <c r="BG172" s="6"/>
      <c r="BH172" s="6"/>
      <c r="BI172" s="29"/>
      <c r="BJ172" s="6"/>
      <c r="BK172" s="61"/>
    </row>
    <row r="173" spans="1:63" ht="35.1" customHeight="1" outlineLevel="1" collapsed="1" x14ac:dyDescent="0.25">
      <c r="A173" s="81">
        <v>164</v>
      </c>
      <c r="B173" s="60" t="s">
        <v>99</v>
      </c>
      <c r="C173" s="182" t="s">
        <v>66</v>
      </c>
      <c r="D173" s="183"/>
      <c r="E173" s="28">
        <f>IF(AY173&gt;999,"neatbilst",IF(AY173&gt;99,"atbilst daļēji",IF(AY173&gt;9,"atbilst pilnībā",IF(AY173&gt;0,"neattiecas",0))))</f>
        <v>0</v>
      </c>
      <c r="F173" s="52">
        <f>SUM(F174:F177)</f>
        <v>0</v>
      </c>
      <c r="G173" s="52">
        <f>SUM(G174:G177)</f>
        <v>0</v>
      </c>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c r="AT173" s="53"/>
      <c r="AU173" s="53"/>
      <c r="AV173" s="53"/>
      <c r="AW173" s="53"/>
      <c r="AX173" s="52">
        <f>K8</f>
        <v>0</v>
      </c>
      <c r="AY173" s="93">
        <f>SUM(AY174:AY177)</f>
        <v>0</v>
      </c>
      <c r="AZ173" s="93">
        <v>164</v>
      </c>
      <c r="BA173" s="93"/>
      <c r="BB173" s="93" t="s">
        <v>108</v>
      </c>
      <c r="BC173" s="54"/>
      <c r="BD173" s="55">
        <f>MIN(BD174:BD177)</f>
        <v>0</v>
      </c>
      <c r="BE173" s="55">
        <f>MAX(BE174:BE177)</f>
        <v>0</v>
      </c>
      <c r="BF173" s="100"/>
      <c r="BG173" s="54"/>
      <c r="BH173" s="56"/>
      <c r="BI173" s="57"/>
      <c r="BJ173" s="57"/>
      <c r="BK173" s="62"/>
    </row>
    <row r="174" spans="1:63" s="7" customFormat="1" ht="105" hidden="1" customHeight="1" outlineLevel="2" x14ac:dyDescent="0.25">
      <c r="A174" s="81">
        <v>165</v>
      </c>
      <c r="B174" s="180" t="s">
        <v>217</v>
      </c>
      <c r="C174" s="181"/>
      <c r="D174" s="59" t="s">
        <v>425</v>
      </c>
      <c r="E174" s="45"/>
      <c r="F174" s="46">
        <f t="shared" ref="F174:F177" si="26">COUNTA(H174:S174)</f>
        <v>0</v>
      </c>
      <c r="G174" s="36">
        <f>COUNTA(T174:AW174)</f>
        <v>0</v>
      </c>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47"/>
      <c r="AY174" s="93">
        <f>IF(E174="neattiecas",1,IF(E174="atbilst pilnībā",10,IF(E174="atbilst daļēji",100,IF(E174="neatbilst",1000,0))))</f>
        <v>0</v>
      </c>
      <c r="AZ174" s="93">
        <v>165</v>
      </c>
      <c r="BA174" s="93" t="s">
        <v>458</v>
      </c>
      <c r="BB174" s="93"/>
      <c r="BC174" s="44"/>
      <c r="BD174" s="15"/>
      <c r="BE174" s="15"/>
      <c r="BF174" s="101"/>
      <c r="BG174" s="6"/>
      <c r="BH174" s="6"/>
      <c r="BI174" s="29"/>
      <c r="BJ174" s="6"/>
      <c r="BK174" s="61"/>
    </row>
    <row r="175" spans="1:63" s="7" customFormat="1" ht="35.1" hidden="1" customHeight="1" outlineLevel="2" x14ac:dyDescent="0.25">
      <c r="A175" s="81">
        <v>166</v>
      </c>
      <c r="B175" s="180" t="s">
        <v>218</v>
      </c>
      <c r="C175" s="181"/>
      <c r="D175" s="59" t="s">
        <v>422</v>
      </c>
      <c r="E175" s="45"/>
      <c r="F175" s="46">
        <f t="shared" ref="F175" si="27">COUNTA(H175:S175)</f>
        <v>0</v>
      </c>
      <c r="G175" s="36">
        <f>COUNTA(T175:AW175)</f>
        <v>0</v>
      </c>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47"/>
      <c r="AY175" s="93">
        <f>IF(E175="neattiecas",1,IF(E175="atbilst pilnībā",10,IF(E175="atbilst daļēji",100,IF(E175="neatbilst",1000,0))))</f>
        <v>0</v>
      </c>
      <c r="AZ175" s="93">
        <v>166</v>
      </c>
      <c r="BA175" s="93" t="s">
        <v>458</v>
      </c>
      <c r="BB175" s="93"/>
      <c r="BC175" s="44"/>
      <c r="BD175" s="15"/>
      <c r="BE175" s="15"/>
      <c r="BF175" s="101"/>
      <c r="BG175" s="6"/>
      <c r="BH175" s="6"/>
      <c r="BI175" s="29"/>
      <c r="BJ175" s="6"/>
      <c r="BK175" s="61"/>
    </row>
    <row r="176" spans="1:63" s="7" customFormat="1" ht="35.1" hidden="1" customHeight="1" outlineLevel="2" x14ac:dyDescent="0.25">
      <c r="A176" s="81">
        <v>167</v>
      </c>
      <c r="B176" s="180" t="s">
        <v>219</v>
      </c>
      <c r="C176" s="181"/>
      <c r="D176" s="59" t="s">
        <v>423</v>
      </c>
      <c r="E176" s="45"/>
      <c r="F176" s="46">
        <f t="shared" si="26"/>
        <v>0</v>
      </c>
      <c r="G176" s="36">
        <f>COUNTA(T176:AW176)</f>
        <v>0</v>
      </c>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47"/>
      <c r="AY176" s="93">
        <f>IF(E176="neattiecas",1,IF(E176="atbilst pilnībā",10,IF(E176="atbilst daļēji",100,IF(E176="neatbilst",1000,0))))</f>
        <v>0</v>
      </c>
      <c r="AZ176" s="93">
        <v>167</v>
      </c>
      <c r="BA176" s="93" t="s">
        <v>458</v>
      </c>
      <c r="BB176" s="93"/>
      <c r="BC176" s="44"/>
      <c r="BD176" s="15"/>
      <c r="BE176" s="15"/>
      <c r="BF176" s="101"/>
      <c r="BG176" s="6"/>
      <c r="BH176" s="6"/>
      <c r="BI176" s="29"/>
      <c r="BJ176" s="6"/>
      <c r="BK176" s="61"/>
    </row>
    <row r="177" spans="1:63" s="7" customFormat="1" ht="45" hidden="1" customHeight="1" outlineLevel="2" x14ac:dyDescent="0.25">
      <c r="A177" s="81">
        <v>168</v>
      </c>
      <c r="B177" s="180" t="s">
        <v>220</v>
      </c>
      <c r="C177" s="181"/>
      <c r="D177" s="59" t="s">
        <v>424</v>
      </c>
      <c r="E177" s="45"/>
      <c r="F177" s="46">
        <f t="shared" si="26"/>
        <v>0</v>
      </c>
      <c r="G177" s="36">
        <f>COUNTA(T177:AW177)</f>
        <v>0</v>
      </c>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47"/>
      <c r="AY177" s="93">
        <f>IF(E177="neattiecas",1,IF(E177="atbilst pilnībā",10,IF(E177="atbilst daļēji",100,IF(E177="neatbilst",1000,0))))</f>
        <v>0</v>
      </c>
      <c r="AZ177" s="93">
        <v>168</v>
      </c>
      <c r="BA177" s="93" t="s">
        <v>458</v>
      </c>
      <c r="BB177" s="93"/>
      <c r="BC177" s="44"/>
      <c r="BD177" s="15"/>
      <c r="BE177" s="15"/>
      <c r="BF177" s="101"/>
      <c r="BG177" s="6"/>
      <c r="BH177" s="6"/>
      <c r="BI177" s="29"/>
      <c r="BJ177" s="6"/>
      <c r="BK177" s="61"/>
    </row>
    <row r="178" spans="1:63" ht="35.1" customHeight="1" outlineLevel="1" collapsed="1" x14ac:dyDescent="0.25">
      <c r="A178" s="81">
        <v>169</v>
      </c>
      <c r="B178" s="60" t="s">
        <v>100</v>
      </c>
      <c r="C178" s="182" t="s">
        <v>64</v>
      </c>
      <c r="D178" s="183"/>
      <c r="E178" s="28">
        <f>IF(AY178&gt;999,"neatbilst",IF(AY178&gt;99,"atbilst daļēji",IF(AY178&gt;9,"atbilst pilnībā",IF(AY178&gt;0,"neattiecas",0))))</f>
        <v>0</v>
      </c>
      <c r="F178" s="52">
        <f>SUM(F179:F181)</f>
        <v>0</v>
      </c>
      <c r="G178" s="52">
        <f>SUM(G179:G181)</f>
        <v>0</v>
      </c>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c r="AT178" s="53"/>
      <c r="AU178" s="53"/>
      <c r="AV178" s="53"/>
      <c r="AW178" s="53"/>
      <c r="AX178" s="52">
        <f>L8</f>
        <v>0</v>
      </c>
      <c r="AY178" s="93">
        <f>SUM(AY179:AY181)</f>
        <v>0</v>
      </c>
      <c r="AZ178" s="93">
        <v>169</v>
      </c>
      <c r="BA178" s="93"/>
      <c r="BB178" s="93" t="s">
        <v>108</v>
      </c>
      <c r="BC178" s="54"/>
      <c r="BD178" s="55">
        <f>MIN(BD179:BD181)</f>
        <v>0</v>
      </c>
      <c r="BE178" s="55">
        <f>MAX(BE179:BE181)</f>
        <v>0</v>
      </c>
      <c r="BF178" s="100"/>
      <c r="BG178" s="54"/>
      <c r="BH178" s="56"/>
      <c r="BI178" s="57"/>
      <c r="BJ178" s="57"/>
      <c r="BK178" s="62"/>
    </row>
    <row r="179" spans="1:63" s="7" customFormat="1" ht="111" hidden="1" customHeight="1" outlineLevel="2" x14ac:dyDescent="0.25">
      <c r="A179" s="81">
        <v>170</v>
      </c>
      <c r="B179" s="180" t="s">
        <v>221</v>
      </c>
      <c r="C179" s="181"/>
      <c r="D179" s="59" t="s">
        <v>426</v>
      </c>
      <c r="E179" s="45"/>
      <c r="F179" s="46">
        <f>COUNTA(H179:S179)</f>
        <v>0</v>
      </c>
      <c r="G179" s="36">
        <f>COUNTA(T179:AW179)</f>
        <v>0</v>
      </c>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47"/>
      <c r="AY179" s="93">
        <f>IF(E179="neattiecas",1,IF(E179="atbilst pilnībā",10,IF(E179="atbilst daļēji",100,IF(E179="neatbilst",1000,0))))</f>
        <v>0</v>
      </c>
      <c r="AZ179" s="93">
        <v>170</v>
      </c>
      <c r="BA179" s="93" t="s">
        <v>458</v>
      </c>
      <c r="BB179" s="93"/>
      <c r="BC179" s="44"/>
      <c r="BD179" s="15"/>
      <c r="BE179" s="15"/>
      <c r="BF179" s="101"/>
      <c r="BG179" s="6"/>
      <c r="BH179" s="6"/>
      <c r="BI179" s="29"/>
      <c r="BJ179" s="6"/>
      <c r="BK179" s="61"/>
    </row>
    <row r="180" spans="1:63" s="7" customFormat="1" ht="48" hidden="1" customHeight="1" outlineLevel="2" x14ac:dyDescent="0.25">
      <c r="A180" s="81">
        <v>171</v>
      </c>
      <c r="B180" s="180" t="s">
        <v>222</v>
      </c>
      <c r="C180" s="181"/>
      <c r="D180" s="59" t="s">
        <v>398</v>
      </c>
      <c r="E180" s="45"/>
      <c r="F180" s="46">
        <f>COUNTA(H180:S180)</f>
        <v>0</v>
      </c>
      <c r="G180" s="36">
        <f>COUNTA(T180:AW180)</f>
        <v>0</v>
      </c>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47"/>
      <c r="AY180" s="93">
        <f>IF(E180="neattiecas",1,IF(E180="atbilst pilnībā",10,IF(E180="atbilst daļēji",100,IF(E180="neatbilst",1000,0))))</f>
        <v>0</v>
      </c>
      <c r="AZ180" s="93">
        <v>171</v>
      </c>
      <c r="BA180" s="93" t="s">
        <v>458</v>
      </c>
      <c r="BB180" s="93"/>
      <c r="BC180" s="44"/>
      <c r="BD180" s="15"/>
      <c r="BE180" s="15"/>
      <c r="BF180" s="101"/>
      <c r="BG180" s="6"/>
      <c r="BH180" s="6"/>
      <c r="BI180" s="29"/>
      <c r="BJ180" s="6"/>
      <c r="BK180" s="61"/>
    </row>
    <row r="181" spans="1:63" s="7" customFormat="1" ht="46.9" hidden="1" customHeight="1" outlineLevel="2" x14ac:dyDescent="0.25">
      <c r="A181" s="81">
        <v>172</v>
      </c>
      <c r="B181" s="180" t="s">
        <v>223</v>
      </c>
      <c r="C181" s="181"/>
      <c r="D181" s="59" t="s">
        <v>399</v>
      </c>
      <c r="E181" s="45"/>
      <c r="F181" s="46">
        <f>COUNTA(H181:S181)</f>
        <v>0</v>
      </c>
      <c r="G181" s="36">
        <f>COUNTA(T181:AW181)</f>
        <v>0</v>
      </c>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47"/>
      <c r="AY181" s="93">
        <f>IF(E181="neattiecas",1,IF(E181="atbilst pilnībā",10,IF(E181="atbilst daļēji",100,IF(E181="neatbilst",1000,0))))</f>
        <v>0</v>
      </c>
      <c r="AZ181" s="93">
        <v>172</v>
      </c>
      <c r="BA181" s="93" t="s">
        <v>458</v>
      </c>
      <c r="BB181" s="93"/>
      <c r="BC181" s="44"/>
      <c r="BD181" s="15"/>
      <c r="BE181" s="15"/>
      <c r="BF181" s="101"/>
      <c r="BG181" s="6"/>
      <c r="BH181" s="6"/>
      <c r="BI181" s="29"/>
      <c r="BJ181" s="6"/>
      <c r="BK181" s="61"/>
    </row>
    <row r="182" spans="1:63" ht="35.1" customHeight="1" outlineLevel="1" collapsed="1" x14ac:dyDescent="0.25">
      <c r="A182" s="81">
        <v>173</v>
      </c>
      <c r="B182" s="60" t="s">
        <v>101</v>
      </c>
      <c r="C182" s="182" t="s">
        <v>65</v>
      </c>
      <c r="D182" s="183"/>
      <c r="E182" s="28">
        <f>IF(AY182&gt;999,"neatbilst",IF(AY182&gt;99,"atbilst daļēji",IF(AY182&gt;9,"atbilst pilnībā",IF(AY182&gt;0,"neattiecas",0))))</f>
        <v>0</v>
      </c>
      <c r="F182" s="52">
        <f>SUM(F183:F186)</f>
        <v>0</v>
      </c>
      <c r="G182" s="52">
        <f>SUM(G183:G186)</f>
        <v>0</v>
      </c>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c r="AT182" s="53"/>
      <c r="AU182" s="53"/>
      <c r="AV182" s="53"/>
      <c r="AW182" s="53"/>
      <c r="AX182" s="52">
        <f>M8</f>
        <v>0</v>
      </c>
      <c r="AY182" s="93">
        <f>SUM(AY183:AY186)</f>
        <v>0</v>
      </c>
      <c r="AZ182" s="93">
        <v>173</v>
      </c>
      <c r="BA182" s="93"/>
      <c r="BB182" s="93" t="s">
        <v>108</v>
      </c>
      <c r="BC182" s="54"/>
      <c r="BD182" s="55">
        <f>MIN(BD183:BD186)</f>
        <v>0</v>
      </c>
      <c r="BE182" s="55">
        <f>MAX(BE183:BE186)</f>
        <v>0</v>
      </c>
      <c r="BF182" s="100"/>
      <c r="BG182" s="54"/>
      <c r="BH182" s="56"/>
      <c r="BI182" s="57"/>
      <c r="BJ182" s="57"/>
      <c r="BK182" s="62"/>
    </row>
    <row r="183" spans="1:63" s="7" customFormat="1" ht="35.1" hidden="1" customHeight="1" outlineLevel="2" x14ac:dyDescent="0.25">
      <c r="A183" s="81">
        <v>174</v>
      </c>
      <c r="B183" s="180" t="s">
        <v>224</v>
      </c>
      <c r="C183" s="181"/>
      <c r="D183" s="59" t="s">
        <v>400</v>
      </c>
      <c r="E183" s="45"/>
      <c r="F183" s="46">
        <f t="shared" ref="F183:F184" si="28">COUNTA(H183:S183)</f>
        <v>0</v>
      </c>
      <c r="G183" s="36">
        <f>COUNTA(T183:AW183)</f>
        <v>0</v>
      </c>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47"/>
      <c r="AY183" s="93">
        <f>IF(E183="neattiecas",1,IF(E183="atbilst pilnībā",10,IF(E183="atbilst daļēji",100,IF(E183="neatbilst",1000,0))))</f>
        <v>0</v>
      </c>
      <c r="AZ183" s="93">
        <v>174</v>
      </c>
      <c r="BA183" s="93" t="s">
        <v>458</v>
      </c>
      <c r="BB183" s="93"/>
      <c r="BC183" s="44"/>
      <c r="BD183" s="15"/>
      <c r="BE183" s="15"/>
      <c r="BF183" s="101"/>
      <c r="BG183" s="6"/>
      <c r="BH183" s="6"/>
      <c r="BI183" s="29"/>
      <c r="BJ183" s="6"/>
      <c r="BK183" s="61"/>
    </row>
    <row r="184" spans="1:63" s="7" customFormat="1" ht="46.15" hidden="1" customHeight="1" outlineLevel="2" x14ac:dyDescent="0.25">
      <c r="A184" s="81">
        <v>175</v>
      </c>
      <c r="B184" s="180" t="s">
        <v>225</v>
      </c>
      <c r="C184" s="181"/>
      <c r="D184" s="59" t="s">
        <v>401</v>
      </c>
      <c r="E184" s="45"/>
      <c r="F184" s="46">
        <f t="shared" si="28"/>
        <v>0</v>
      </c>
      <c r="G184" s="36">
        <f>COUNTA(T184:AW184)</f>
        <v>0</v>
      </c>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47"/>
      <c r="AY184" s="93">
        <f>IF(E184="neattiecas",1,IF(E184="atbilst pilnībā",10,IF(E184="atbilst daļēji",100,IF(E184="neatbilst",1000,0))))</f>
        <v>0</v>
      </c>
      <c r="AZ184" s="93">
        <v>175</v>
      </c>
      <c r="BA184" s="93" t="s">
        <v>458</v>
      </c>
      <c r="BB184" s="93"/>
      <c r="BC184" s="44"/>
      <c r="BD184" s="15"/>
      <c r="BE184" s="15"/>
      <c r="BF184" s="101"/>
      <c r="BG184" s="6"/>
      <c r="BH184" s="6"/>
      <c r="BI184" s="29"/>
      <c r="BJ184" s="6"/>
      <c r="BK184" s="61"/>
    </row>
    <row r="185" spans="1:63" s="7" customFormat="1" ht="49.15" hidden="1" customHeight="1" outlineLevel="2" x14ac:dyDescent="0.25">
      <c r="A185" s="81">
        <v>176</v>
      </c>
      <c r="B185" s="180" t="s">
        <v>226</v>
      </c>
      <c r="C185" s="181"/>
      <c r="D185" s="59" t="s">
        <v>402</v>
      </c>
      <c r="E185" s="45"/>
      <c r="F185" s="46">
        <f t="shared" ref="F185:F186" si="29">COUNTA(H185:S185)</f>
        <v>0</v>
      </c>
      <c r="G185" s="36">
        <f>COUNTA(T185:AW185)</f>
        <v>0</v>
      </c>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47"/>
      <c r="AY185" s="93">
        <f>IF(E185="neattiecas",1,IF(E185="atbilst pilnībā",10,IF(E185="atbilst daļēji",100,IF(E185="neatbilst",1000,0))))</f>
        <v>0</v>
      </c>
      <c r="AZ185" s="93">
        <v>176</v>
      </c>
      <c r="BA185" s="93" t="s">
        <v>458</v>
      </c>
      <c r="BB185" s="93"/>
      <c r="BC185" s="44"/>
      <c r="BD185" s="15"/>
      <c r="BE185" s="15"/>
      <c r="BF185" s="101"/>
      <c r="BG185" s="6"/>
      <c r="BH185" s="6"/>
      <c r="BI185" s="29"/>
      <c r="BJ185" s="6"/>
      <c r="BK185" s="61"/>
    </row>
    <row r="186" spans="1:63" s="7" customFormat="1" ht="24.95" hidden="1" customHeight="1" outlineLevel="2" x14ac:dyDescent="0.25">
      <c r="A186" s="81">
        <v>177</v>
      </c>
      <c r="B186" s="179" t="s">
        <v>231</v>
      </c>
      <c r="C186" s="179"/>
      <c r="D186" s="59" t="s">
        <v>266</v>
      </c>
      <c r="E186" s="45"/>
      <c r="F186" s="46">
        <f t="shared" si="29"/>
        <v>0</v>
      </c>
      <c r="G186" s="36">
        <f>COUNTA(T186:AW186)</f>
        <v>0</v>
      </c>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47"/>
      <c r="AY186" s="93">
        <f>IF(E186="neattiecas",1,IF(E186="atbilst pilnībā",10,IF(E186="atbilst daļēji",100,IF(E186="neatbilst",1000,0))))</f>
        <v>0</v>
      </c>
      <c r="AZ186" s="93">
        <v>177</v>
      </c>
      <c r="BA186" s="93" t="s">
        <v>458</v>
      </c>
      <c r="BB186" s="93"/>
      <c r="BC186" s="44"/>
      <c r="BD186" s="15"/>
      <c r="BE186" s="15"/>
      <c r="BF186" s="101"/>
      <c r="BG186" s="6"/>
      <c r="BH186" s="6"/>
      <c r="BI186" s="29"/>
      <c r="BJ186" s="6"/>
      <c r="BK186" s="61"/>
    </row>
    <row r="187" spans="1:63" ht="35.1" customHeight="1" outlineLevel="1" collapsed="1" x14ac:dyDescent="0.25">
      <c r="A187" s="81">
        <v>178</v>
      </c>
      <c r="B187" s="60" t="s">
        <v>102</v>
      </c>
      <c r="C187" s="182" t="s">
        <v>56</v>
      </c>
      <c r="D187" s="183"/>
      <c r="E187" s="28">
        <f>IF(AY187&gt;999,"neatbilst",IF(AY187&gt;99,"atbilst daļēji",IF(AY187&gt;9,"atbilst pilnībā",IF(AY187&gt;0,"neattiecas",0))))</f>
        <v>0</v>
      </c>
      <c r="F187" s="52">
        <f>SUM(F188:F191)</f>
        <v>0</v>
      </c>
      <c r="G187" s="52">
        <f>SUM(G188:G191)</f>
        <v>0</v>
      </c>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c r="AT187" s="53"/>
      <c r="AU187" s="53"/>
      <c r="AV187" s="53"/>
      <c r="AW187" s="53"/>
      <c r="AX187" s="52">
        <f>N8</f>
        <v>0</v>
      </c>
      <c r="AY187" s="93">
        <f>SUM(AY188:AY191)</f>
        <v>0</v>
      </c>
      <c r="AZ187" s="93">
        <v>178</v>
      </c>
      <c r="BA187" s="93"/>
      <c r="BB187" s="93" t="s">
        <v>108</v>
      </c>
      <c r="BC187" s="54"/>
      <c r="BD187" s="55">
        <f>MIN(BD188:BD191)</f>
        <v>0</v>
      </c>
      <c r="BE187" s="55">
        <f>MAX(BE188:BE191)</f>
        <v>0</v>
      </c>
      <c r="BF187" s="100"/>
      <c r="BG187" s="54"/>
      <c r="BH187" s="56"/>
      <c r="BI187" s="57"/>
      <c r="BJ187" s="57"/>
      <c r="BK187" s="62"/>
    </row>
    <row r="188" spans="1:63" s="7" customFormat="1" ht="52.9" hidden="1" customHeight="1" outlineLevel="2" x14ac:dyDescent="0.25">
      <c r="A188" s="81">
        <v>179</v>
      </c>
      <c r="B188" s="180" t="s">
        <v>227</v>
      </c>
      <c r="C188" s="181"/>
      <c r="D188" s="59" t="s">
        <v>403</v>
      </c>
      <c r="E188" s="45"/>
      <c r="F188" s="46">
        <f>COUNTA(H188:S188)</f>
        <v>0</v>
      </c>
      <c r="G188" s="36">
        <f>COUNTA(T188:AW188)</f>
        <v>0</v>
      </c>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47"/>
      <c r="AY188" s="93">
        <f>IF(E188="neattiecas",1,IF(E188="atbilst pilnībā",10,IF(E188="atbilst daļēji",100,IF(E188="neatbilst",1000,0))))</f>
        <v>0</v>
      </c>
      <c r="AZ188" s="93">
        <v>179</v>
      </c>
      <c r="BA188" s="93" t="s">
        <v>458</v>
      </c>
      <c r="BB188" s="93"/>
      <c r="BC188" s="44"/>
      <c r="BD188" s="15"/>
      <c r="BE188" s="15"/>
      <c r="BF188" s="101"/>
      <c r="BG188" s="6"/>
      <c r="BH188" s="6"/>
      <c r="BI188" s="29"/>
      <c r="BJ188" s="6"/>
      <c r="BK188" s="61"/>
    </row>
    <row r="189" spans="1:63" s="7" customFormat="1" ht="44.45" hidden="1" customHeight="1" outlineLevel="2" x14ac:dyDescent="0.25">
      <c r="A189" s="81">
        <v>180</v>
      </c>
      <c r="B189" s="180" t="s">
        <v>228</v>
      </c>
      <c r="C189" s="181"/>
      <c r="D189" s="59" t="s">
        <v>404</v>
      </c>
      <c r="E189" s="45"/>
      <c r="F189" s="46">
        <f>COUNTA(H189:S189)</f>
        <v>0</v>
      </c>
      <c r="G189" s="36">
        <f>COUNTA(T189:AW189)</f>
        <v>0</v>
      </c>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47"/>
      <c r="AY189" s="93">
        <f>IF(E189="neattiecas",1,IF(E189="atbilst pilnībā",10,IF(E189="atbilst daļēji",100,IF(E189="neatbilst",1000,0))))</f>
        <v>0</v>
      </c>
      <c r="AZ189" s="93">
        <v>180</v>
      </c>
      <c r="BA189" s="93" t="s">
        <v>458</v>
      </c>
      <c r="BB189" s="93"/>
      <c r="BC189" s="44"/>
      <c r="BD189" s="15"/>
      <c r="BE189" s="15"/>
      <c r="BF189" s="101"/>
      <c r="BG189" s="6"/>
      <c r="BH189" s="6"/>
      <c r="BI189" s="29"/>
      <c r="BJ189" s="6"/>
      <c r="BK189" s="61"/>
    </row>
    <row r="190" spans="1:63" s="7" customFormat="1" ht="48" hidden="1" customHeight="1" outlineLevel="2" x14ac:dyDescent="0.25">
      <c r="A190" s="81">
        <v>181</v>
      </c>
      <c r="B190" s="180" t="s">
        <v>229</v>
      </c>
      <c r="C190" s="181"/>
      <c r="D190" s="59" t="s">
        <v>405</v>
      </c>
      <c r="E190" s="45"/>
      <c r="F190" s="46">
        <f>COUNTA(H190:S190)</f>
        <v>0</v>
      </c>
      <c r="G190" s="36">
        <f>COUNTA(T190:AW190)</f>
        <v>0</v>
      </c>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47"/>
      <c r="AY190" s="93">
        <f>IF(E190="neattiecas",1,IF(E190="atbilst pilnībā",10,IF(E190="atbilst daļēji",100,IF(E190="neatbilst",1000,0))))</f>
        <v>0</v>
      </c>
      <c r="AZ190" s="93">
        <v>181</v>
      </c>
      <c r="BA190" s="93" t="s">
        <v>458</v>
      </c>
      <c r="BB190" s="93"/>
      <c r="BC190" s="44"/>
      <c r="BD190" s="15"/>
      <c r="BE190" s="15"/>
      <c r="BF190" s="101"/>
      <c r="BG190" s="6"/>
      <c r="BH190" s="6"/>
      <c r="BI190" s="29"/>
      <c r="BJ190" s="6"/>
      <c r="BK190" s="61"/>
    </row>
    <row r="191" spans="1:63" s="7" customFormat="1" ht="35.1" hidden="1" customHeight="1" outlineLevel="2" x14ac:dyDescent="0.25">
      <c r="A191" s="81">
        <v>182</v>
      </c>
      <c r="B191" s="179" t="s">
        <v>230</v>
      </c>
      <c r="C191" s="179"/>
      <c r="D191" s="59" t="s">
        <v>267</v>
      </c>
      <c r="E191" s="45"/>
      <c r="F191" s="46">
        <f>COUNTA(H191:S191)</f>
        <v>0</v>
      </c>
      <c r="G191" s="36">
        <f>COUNTA(T191:AW191)</f>
        <v>0</v>
      </c>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47"/>
      <c r="AY191" s="93">
        <f>IF(E191="neattiecas",1,IF(E191="atbilst pilnībā",10,IF(E191="atbilst daļēji",100,IF(E191="neatbilst",1000,0))))</f>
        <v>0</v>
      </c>
      <c r="AZ191" s="93">
        <v>182</v>
      </c>
      <c r="BA191" s="93" t="s">
        <v>458</v>
      </c>
      <c r="BB191" s="93"/>
      <c r="BC191" s="44"/>
      <c r="BD191" s="15"/>
      <c r="BE191" s="15"/>
      <c r="BF191" s="101"/>
      <c r="BG191" s="6"/>
      <c r="BH191" s="6"/>
      <c r="BI191" s="29"/>
      <c r="BJ191" s="6"/>
      <c r="BK191" s="61"/>
    </row>
    <row r="192" spans="1:63" ht="35.1" customHeight="1" outlineLevel="1" collapsed="1" x14ac:dyDescent="0.25">
      <c r="A192" s="81">
        <v>183</v>
      </c>
      <c r="B192" s="60" t="s">
        <v>103</v>
      </c>
      <c r="C192" s="182" t="s">
        <v>63</v>
      </c>
      <c r="D192" s="183"/>
      <c r="E192" s="28">
        <f>IF(AY192&gt;999,"neatbilst",IF(AY192&gt;99,"atbilst daļēji",IF(AY192&gt;9,"atbilst pilnībā",IF(AY192&gt;0,"neattiecas",0))))</f>
        <v>0</v>
      </c>
      <c r="F192" s="52">
        <f>SUM(F193:F194)</f>
        <v>0</v>
      </c>
      <c r="G192" s="52">
        <f>SUM(G193:G194)</f>
        <v>0</v>
      </c>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53"/>
      <c r="AV192" s="53"/>
      <c r="AW192" s="53"/>
      <c r="AX192" s="52">
        <f>O8</f>
        <v>0</v>
      </c>
      <c r="AY192" s="93">
        <f>SUM(AY193:AY194)</f>
        <v>0</v>
      </c>
      <c r="AZ192" s="93">
        <v>183</v>
      </c>
      <c r="BA192" s="93"/>
      <c r="BB192" s="93" t="s">
        <v>108</v>
      </c>
      <c r="BC192" s="54"/>
      <c r="BD192" s="55">
        <f>MIN(BD193:BD194)</f>
        <v>0</v>
      </c>
      <c r="BE192" s="55">
        <f>MAX(BE193:BE194)</f>
        <v>0</v>
      </c>
      <c r="BF192" s="100"/>
      <c r="BG192" s="54"/>
      <c r="BH192" s="56"/>
      <c r="BI192" s="57"/>
      <c r="BJ192" s="57"/>
      <c r="BK192" s="62"/>
    </row>
    <row r="193" spans="1:63" s="7" customFormat="1" ht="45" hidden="1" customHeight="1" outlineLevel="2" x14ac:dyDescent="0.25">
      <c r="A193" s="81">
        <v>184</v>
      </c>
      <c r="B193" s="180" t="s">
        <v>232</v>
      </c>
      <c r="C193" s="181"/>
      <c r="D193" s="59" t="s">
        <v>406</v>
      </c>
      <c r="E193" s="45"/>
      <c r="F193" s="46">
        <f>COUNTA(H193:S193)</f>
        <v>0</v>
      </c>
      <c r="G193" s="36">
        <f>COUNTA(T193:AW193)</f>
        <v>0</v>
      </c>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47"/>
      <c r="AY193" s="93">
        <f>IF(E193="neattiecas",1,IF(E193="atbilst pilnībā",10,IF(E193="atbilst daļēji",100,IF(E193="neatbilst",1000,0))))</f>
        <v>0</v>
      </c>
      <c r="AZ193" s="93">
        <v>184</v>
      </c>
      <c r="BA193" s="93" t="s">
        <v>458</v>
      </c>
      <c r="BB193" s="93"/>
      <c r="BC193" s="44"/>
      <c r="BD193" s="15"/>
      <c r="BE193" s="15"/>
      <c r="BF193" s="101"/>
      <c r="BG193" s="6"/>
      <c r="BH193" s="6"/>
      <c r="BI193" s="29"/>
      <c r="BJ193" s="6"/>
      <c r="BK193" s="61"/>
    </row>
    <row r="194" spans="1:63" s="7" customFormat="1" ht="45" hidden="1" customHeight="1" outlineLevel="2" x14ac:dyDescent="0.25">
      <c r="A194" s="81">
        <v>185</v>
      </c>
      <c r="B194" s="180" t="s">
        <v>233</v>
      </c>
      <c r="C194" s="181"/>
      <c r="D194" s="59" t="s">
        <v>268</v>
      </c>
      <c r="E194" s="45"/>
      <c r="F194" s="46">
        <f>COUNTA(H194:S194)</f>
        <v>0</v>
      </c>
      <c r="G194" s="36">
        <f>COUNTA(T194:AW194)</f>
        <v>0</v>
      </c>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47"/>
      <c r="AY194" s="93">
        <f>IF(E194="neattiecas",1,IF(E194="atbilst pilnībā",10,IF(E194="atbilst daļēji",100,IF(E194="neatbilst",1000,0))))</f>
        <v>0</v>
      </c>
      <c r="AZ194" s="93">
        <v>185</v>
      </c>
      <c r="BA194" s="93" t="s">
        <v>458</v>
      </c>
      <c r="BB194" s="93"/>
      <c r="BC194" s="44"/>
      <c r="BD194" s="15"/>
      <c r="BE194" s="15"/>
      <c r="BF194" s="101"/>
      <c r="BG194" s="6"/>
      <c r="BH194" s="6"/>
      <c r="BI194" s="29"/>
      <c r="BJ194" s="6"/>
      <c r="BK194" s="61"/>
    </row>
    <row r="195" spans="1:63" ht="35.1" customHeight="1" outlineLevel="1" collapsed="1" x14ac:dyDescent="0.25">
      <c r="A195" s="81">
        <v>186</v>
      </c>
      <c r="B195" s="60" t="s">
        <v>104</v>
      </c>
      <c r="C195" s="182" t="s">
        <v>84</v>
      </c>
      <c r="D195" s="183"/>
      <c r="E195" s="28">
        <f>IF(AY195&gt;999,"neatbilst",IF(AY195&gt;99,"atbilst daļēji",IF(AY195&gt;9,"atbilst pilnībā",IF(AY195&gt;0,"neattiecas",0))))</f>
        <v>0</v>
      </c>
      <c r="F195" s="52">
        <f>SUM(F196:F196)</f>
        <v>0</v>
      </c>
      <c r="G195" s="52">
        <f>SUM(G196:G196)</f>
        <v>0</v>
      </c>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c r="AS195" s="53"/>
      <c r="AT195" s="53"/>
      <c r="AU195" s="53"/>
      <c r="AV195" s="53"/>
      <c r="AW195" s="53"/>
      <c r="AX195" s="52">
        <f>P8</f>
        <v>0</v>
      </c>
      <c r="AY195" s="93">
        <f>SUM(AY196:AY196)</f>
        <v>0</v>
      </c>
      <c r="AZ195" s="93">
        <v>186</v>
      </c>
      <c r="BA195" s="93"/>
      <c r="BB195" s="93" t="s">
        <v>108</v>
      </c>
      <c r="BC195" s="54"/>
      <c r="BD195" s="55">
        <f>MIN(BD196:BD196)</f>
        <v>0</v>
      </c>
      <c r="BE195" s="55">
        <f>MAX(BE196:BE196)</f>
        <v>0</v>
      </c>
      <c r="BF195" s="100"/>
      <c r="BG195" s="54"/>
      <c r="BH195" s="56"/>
      <c r="BI195" s="57"/>
      <c r="BJ195" s="57"/>
      <c r="BK195" s="62"/>
    </row>
    <row r="196" spans="1:63" s="7" customFormat="1" ht="103.15" hidden="1" customHeight="1" outlineLevel="2" x14ac:dyDescent="0.25">
      <c r="A196" s="81">
        <v>187</v>
      </c>
      <c r="B196" s="180" t="s">
        <v>234</v>
      </c>
      <c r="C196" s="181"/>
      <c r="D196" s="59" t="s">
        <v>407</v>
      </c>
      <c r="E196" s="45"/>
      <c r="F196" s="46">
        <f>COUNTA(H196:S196)</f>
        <v>0</v>
      </c>
      <c r="G196" s="36">
        <f>COUNTA(T196:AW196)</f>
        <v>0</v>
      </c>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47"/>
      <c r="AY196" s="93">
        <f>IF(E196="neattiecas",1,IF(E196="atbilst pilnībā",10,IF(E196="atbilst daļēji",100,IF(E196="neatbilst",1000,0))))</f>
        <v>0</v>
      </c>
      <c r="AZ196" s="93">
        <v>187</v>
      </c>
      <c r="BA196" s="93" t="s">
        <v>458</v>
      </c>
      <c r="BB196" s="93"/>
      <c r="BC196" s="44"/>
      <c r="BD196" s="15"/>
      <c r="BE196" s="15"/>
      <c r="BF196" s="101"/>
      <c r="BG196" s="6"/>
      <c r="BH196" s="6"/>
      <c r="BI196" s="29"/>
      <c r="BJ196" s="6"/>
      <c r="BK196" s="61"/>
    </row>
    <row r="197" spans="1:63" ht="35.1" customHeight="1" outlineLevel="1" collapsed="1" x14ac:dyDescent="0.25">
      <c r="A197" s="81">
        <v>188</v>
      </c>
      <c r="B197" s="60" t="s">
        <v>105</v>
      </c>
      <c r="C197" s="182" t="s">
        <v>57</v>
      </c>
      <c r="D197" s="183"/>
      <c r="E197" s="28">
        <f>IF(AY197&gt;999,"neatbilst",IF(AY197&gt;99,"atbilst daļēji",IF(AY197&gt;9,"atbilst pilnībā",IF(AY197&gt;0,"neattiecas",0))))</f>
        <v>0</v>
      </c>
      <c r="F197" s="52">
        <f>SUM(F198:F200)</f>
        <v>0</v>
      </c>
      <c r="G197" s="52">
        <f>SUM(G198:G200)</f>
        <v>0</v>
      </c>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c r="AS197" s="53"/>
      <c r="AT197" s="53"/>
      <c r="AU197" s="53"/>
      <c r="AV197" s="53"/>
      <c r="AW197" s="53"/>
      <c r="AX197" s="52">
        <f>Q8</f>
        <v>0</v>
      </c>
      <c r="AY197" s="93">
        <f>SUM(AY198:AY200)</f>
        <v>0</v>
      </c>
      <c r="AZ197" s="93">
        <v>188</v>
      </c>
      <c r="BA197" s="93"/>
      <c r="BB197" s="93" t="s">
        <v>108</v>
      </c>
      <c r="BC197" s="54"/>
      <c r="BD197" s="55">
        <f>MIN(BD198:BD200)</f>
        <v>0</v>
      </c>
      <c r="BE197" s="55">
        <f>MAX(BE198:BE200)</f>
        <v>0</v>
      </c>
      <c r="BF197" s="100"/>
      <c r="BG197" s="54"/>
      <c r="BH197" s="56"/>
      <c r="BI197" s="57"/>
      <c r="BJ197" s="57"/>
      <c r="BK197" s="62"/>
    </row>
    <row r="198" spans="1:63" s="7" customFormat="1" ht="44.25" hidden="1" customHeight="1" outlineLevel="2" x14ac:dyDescent="0.25">
      <c r="A198" s="81">
        <v>189</v>
      </c>
      <c r="B198" s="180" t="s">
        <v>237</v>
      </c>
      <c r="C198" s="181"/>
      <c r="D198" s="58" t="s">
        <v>441</v>
      </c>
      <c r="E198" s="45"/>
      <c r="F198" s="46">
        <f>COUNTA(H198:S198)</f>
        <v>0</v>
      </c>
      <c r="G198" s="36">
        <f>COUNTA(T198:AW198)</f>
        <v>0</v>
      </c>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47"/>
      <c r="AY198" s="93">
        <f>IF(E198="neattiecas",1,IF(E198="atbilst pilnībā",10,IF(E198="atbilst daļēji",100,IF(E198="neatbilst",1000,0))))</f>
        <v>0</v>
      </c>
      <c r="AZ198" s="93">
        <v>189</v>
      </c>
      <c r="BA198" s="93" t="s">
        <v>458</v>
      </c>
      <c r="BB198" s="93"/>
      <c r="BC198" s="44"/>
      <c r="BD198" s="15"/>
      <c r="BE198" s="15"/>
      <c r="BF198" s="101"/>
      <c r="BG198" s="6"/>
      <c r="BH198" s="6"/>
      <c r="BI198" s="29"/>
      <c r="BJ198" s="6"/>
      <c r="BK198" s="61"/>
    </row>
    <row r="199" spans="1:63" s="7" customFormat="1" ht="51" hidden="1" customHeight="1" outlineLevel="2" x14ac:dyDescent="0.25">
      <c r="A199" s="81">
        <v>190</v>
      </c>
      <c r="B199" s="180" t="s">
        <v>236</v>
      </c>
      <c r="C199" s="181"/>
      <c r="D199" s="58" t="s">
        <v>442</v>
      </c>
      <c r="E199" s="45"/>
      <c r="F199" s="46">
        <f>COUNTA(H199:S199)</f>
        <v>0</v>
      </c>
      <c r="G199" s="36">
        <f>COUNTA(T199:AW199)</f>
        <v>0</v>
      </c>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47"/>
      <c r="AY199" s="93">
        <f>IF(E199="neattiecas",1,IF(E199="atbilst pilnībā",10,IF(E199="atbilst daļēji",100,IF(E199="neatbilst",1000,0))))</f>
        <v>0</v>
      </c>
      <c r="AZ199" s="93">
        <v>190</v>
      </c>
      <c r="BA199" s="93" t="s">
        <v>458</v>
      </c>
      <c r="BB199" s="93"/>
      <c r="BC199" s="44"/>
      <c r="BD199" s="15"/>
      <c r="BE199" s="15"/>
      <c r="BF199" s="101"/>
      <c r="BG199" s="6"/>
      <c r="BH199" s="6"/>
      <c r="BI199" s="29"/>
      <c r="BJ199" s="6"/>
      <c r="BK199" s="61"/>
    </row>
    <row r="200" spans="1:63" s="7" customFormat="1" ht="90.75" hidden="1" customHeight="1" outlineLevel="2" x14ac:dyDescent="0.25">
      <c r="A200" s="81">
        <v>191</v>
      </c>
      <c r="B200" s="180" t="s">
        <v>235</v>
      </c>
      <c r="C200" s="181"/>
      <c r="D200" s="59" t="s">
        <v>443</v>
      </c>
      <c r="E200" s="45"/>
      <c r="F200" s="46">
        <f>COUNTA(H200:S200)</f>
        <v>0</v>
      </c>
      <c r="G200" s="36">
        <f>COUNTA(T200:AW200)</f>
        <v>0</v>
      </c>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47"/>
      <c r="AY200" s="93">
        <f>IF(E200="neattiecas",1,IF(E200="atbilst pilnībā",10,IF(E200="atbilst daļēji",100,IF(E200="neatbilst",1000,0))))</f>
        <v>0</v>
      </c>
      <c r="AZ200" s="93">
        <v>191</v>
      </c>
      <c r="BA200" s="93" t="s">
        <v>458</v>
      </c>
      <c r="BB200" s="93"/>
      <c r="BC200" s="44"/>
      <c r="BD200" s="15"/>
      <c r="BE200" s="15"/>
      <c r="BF200" s="101"/>
      <c r="BG200" s="6"/>
      <c r="BH200" s="6"/>
      <c r="BI200" s="29"/>
      <c r="BJ200" s="6"/>
      <c r="BK200" s="61"/>
    </row>
    <row r="201" spans="1:63" ht="35.1" customHeight="1" outlineLevel="1" collapsed="1" x14ac:dyDescent="0.25">
      <c r="A201" s="81">
        <v>192</v>
      </c>
      <c r="B201" s="60" t="s">
        <v>106</v>
      </c>
      <c r="C201" s="182" t="s">
        <v>58</v>
      </c>
      <c r="D201" s="183"/>
      <c r="E201" s="28">
        <f>IF(AY201&gt;999,"neatbilst",IF(AY201&gt;99,"atbilst daļēji",IF(AY201&gt;9,"atbilst pilnībā",IF(AY201&gt;0,"neattiecas",0))))</f>
        <v>0</v>
      </c>
      <c r="F201" s="52">
        <f>SUM(F202:F210)</f>
        <v>0</v>
      </c>
      <c r="G201" s="52">
        <f>SUM(G202:G210)</f>
        <v>0</v>
      </c>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c r="AS201" s="53"/>
      <c r="AT201" s="53"/>
      <c r="AU201" s="53"/>
      <c r="AV201" s="53"/>
      <c r="AW201" s="53"/>
      <c r="AX201" s="52">
        <f>R8</f>
        <v>0</v>
      </c>
      <c r="AY201" s="93">
        <f>SUM(AY202:AY210)</f>
        <v>0</v>
      </c>
      <c r="AZ201" s="93">
        <v>192</v>
      </c>
      <c r="BA201" s="93"/>
      <c r="BB201" s="93" t="s">
        <v>108</v>
      </c>
      <c r="BC201" s="54"/>
      <c r="BD201" s="55">
        <f>MIN(BD202:BD210)</f>
        <v>0</v>
      </c>
      <c r="BE201" s="55">
        <f>MAX(BE202:BE210)</f>
        <v>0</v>
      </c>
      <c r="BF201" s="100"/>
      <c r="BG201" s="54"/>
      <c r="BH201" s="56"/>
      <c r="BI201" s="57"/>
      <c r="BJ201" s="57"/>
      <c r="BK201" s="62"/>
    </row>
    <row r="202" spans="1:63" s="7" customFormat="1" ht="73.5" hidden="1" customHeight="1" outlineLevel="2" x14ac:dyDescent="0.25">
      <c r="A202" s="81">
        <v>193</v>
      </c>
      <c r="B202" s="180" t="s">
        <v>238</v>
      </c>
      <c r="C202" s="181"/>
      <c r="D202" s="59" t="s">
        <v>408</v>
      </c>
      <c r="E202" s="45"/>
      <c r="F202" s="46">
        <f t="shared" ref="F202" si="30">COUNTA(H202:S202)</f>
        <v>0</v>
      </c>
      <c r="G202" s="36">
        <f t="shared" ref="G202:G210" si="31">COUNTA(T202:AW202)</f>
        <v>0</v>
      </c>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47"/>
      <c r="AY202" s="93">
        <f t="shared" ref="AY202:AY210" si="32">IF(E202="neattiecas",1,IF(E202="atbilst pilnībā",10,IF(E202="atbilst daļēji",100,IF(E202="neatbilst",1000,0))))</f>
        <v>0</v>
      </c>
      <c r="AZ202" s="93">
        <v>193</v>
      </c>
      <c r="BA202" s="93" t="s">
        <v>458</v>
      </c>
      <c r="BB202" s="93"/>
      <c r="BC202" s="44"/>
      <c r="BD202" s="15"/>
      <c r="BE202" s="15"/>
      <c r="BF202" s="101"/>
      <c r="BG202" s="6"/>
      <c r="BH202" s="6"/>
      <c r="BI202" s="29"/>
      <c r="BJ202" s="6"/>
      <c r="BK202" s="61"/>
    </row>
    <row r="203" spans="1:63" s="7" customFormat="1" ht="72" hidden="1" customHeight="1" outlineLevel="2" x14ac:dyDescent="0.25">
      <c r="A203" s="81">
        <v>194</v>
      </c>
      <c r="B203" s="180" t="s">
        <v>239</v>
      </c>
      <c r="C203" s="181"/>
      <c r="D203" s="59" t="s">
        <v>428</v>
      </c>
      <c r="E203" s="45"/>
      <c r="F203" s="46">
        <f t="shared" ref="F203" si="33">COUNTA(H203:S203)</f>
        <v>0</v>
      </c>
      <c r="G203" s="36">
        <f t="shared" si="31"/>
        <v>0</v>
      </c>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47"/>
      <c r="AY203" s="93">
        <f t="shared" si="32"/>
        <v>0</v>
      </c>
      <c r="AZ203" s="93">
        <v>194</v>
      </c>
      <c r="BA203" s="93" t="s">
        <v>458</v>
      </c>
      <c r="BB203" s="93"/>
      <c r="BC203" s="44"/>
      <c r="BD203" s="15"/>
      <c r="BE203" s="15"/>
      <c r="BF203" s="101"/>
      <c r="BG203" s="6"/>
      <c r="BH203" s="6"/>
      <c r="BI203" s="29"/>
      <c r="BJ203" s="6"/>
      <c r="BK203" s="61"/>
    </row>
    <row r="204" spans="1:63" s="7" customFormat="1" ht="85.5" hidden="1" customHeight="1" outlineLevel="2" x14ac:dyDescent="0.25">
      <c r="A204" s="81">
        <v>195</v>
      </c>
      <c r="B204" s="180" t="s">
        <v>240</v>
      </c>
      <c r="C204" s="181"/>
      <c r="D204" s="59" t="s">
        <v>427</v>
      </c>
      <c r="E204" s="45"/>
      <c r="F204" s="46">
        <f t="shared" ref="F204:F205" si="34">COUNTA(H204:S204)</f>
        <v>0</v>
      </c>
      <c r="G204" s="36">
        <f t="shared" si="31"/>
        <v>0</v>
      </c>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47"/>
      <c r="AY204" s="93">
        <f t="shared" si="32"/>
        <v>0</v>
      </c>
      <c r="AZ204" s="93">
        <v>195</v>
      </c>
      <c r="BA204" s="93" t="s">
        <v>458</v>
      </c>
      <c r="BB204" s="93"/>
      <c r="BC204" s="44"/>
      <c r="BD204" s="15"/>
      <c r="BE204" s="15"/>
      <c r="BF204" s="101"/>
      <c r="BG204" s="6"/>
      <c r="BH204" s="6"/>
      <c r="BI204" s="29"/>
      <c r="BJ204" s="6"/>
      <c r="BK204" s="61"/>
    </row>
    <row r="205" spans="1:63" s="7" customFormat="1" ht="106.5" hidden="1" customHeight="1" outlineLevel="2" x14ac:dyDescent="0.25">
      <c r="A205" s="81">
        <v>196</v>
      </c>
      <c r="B205" s="180" t="s">
        <v>241</v>
      </c>
      <c r="C205" s="181"/>
      <c r="D205" s="59" t="s">
        <v>429</v>
      </c>
      <c r="E205" s="45"/>
      <c r="F205" s="46">
        <f t="shared" si="34"/>
        <v>0</v>
      </c>
      <c r="G205" s="36">
        <f t="shared" si="31"/>
        <v>0</v>
      </c>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47"/>
      <c r="AY205" s="93">
        <f t="shared" si="32"/>
        <v>0</v>
      </c>
      <c r="AZ205" s="93">
        <v>196</v>
      </c>
      <c r="BA205" s="93" t="s">
        <v>458</v>
      </c>
      <c r="BB205" s="93"/>
      <c r="BC205" s="44"/>
      <c r="BD205" s="15"/>
      <c r="BE205" s="15"/>
      <c r="BF205" s="101"/>
      <c r="BG205" s="6"/>
      <c r="BH205" s="6"/>
      <c r="BI205" s="29"/>
      <c r="BJ205" s="6"/>
      <c r="BK205" s="61"/>
    </row>
    <row r="206" spans="1:63" s="7" customFormat="1" ht="143.25" hidden="1" customHeight="1" outlineLevel="2" x14ac:dyDescent="0.25">
      <c r="A206" s="81">
        <v>197</v>
      </c>
      <c r="B206" s="180" t="s">
        <v>242</v>
      </c>
      <c r="C206" s="181"/>
      <c r="D206" s="59" t="s">
        <v>430</v>
      </c>
      <c r="E206" s="45"/>
      <c r="F206" s="46">
        <f t="shared" ref="F206:F209" si="35">COUNTA(H206:S206)</f>
        <v>0</v>
      </c>
      <c r="G206" s="36">
        <f t="shared" si="31"/>
        <v>0</v>
      </c>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47"/>
      <c r="AY206" s="93">
        <f t="shared" si="32"/>
        <v>0</v>
      </c>
      <c r="AZ206" s="93">
        <v>197</v>
      </c>
      <c r="BA206" s="93" t="s">
        <v>458</v>
      </c>
      <c r="BB206" s="93"/>
      <c r="BC206" s="44"/>
      <c r="BD206" s="15"/>
      <c r="BE206" s="15"/>
      <c r="BF206" s="101"/>
      <c r="BG206" s="6"/>
      <c r="BH206" s="6"/>
      <c r="BI206" s="29"/>
      <c r="BJ206" s="6"/>
      <c r="BK206" s="61"/>
    </row>
    <row r="207" spans="1:63" s="7" customFormat="1" ht="45" hidden="1" customHeight="1" outlineLevel="2" x14ac:dyDescent="0.25">
      <c r="A207" s="81">
        <v>198</v>
      </c>
      <c r="B207" s="179" t="s">
        <v>246</v>
      </c>
      <c r="C207" s="179"/>
      <c r="D207" s="59" t="s">
        <v>431</v>
      </c>
      <c r="E207" s="45"/>
      <c r="F207" s="46">
        <f t="shared" si="35"/>
        <v>0</v>
      </c>
      <c r="G207" s="36">
        <f t="shared" si="31"/>
        <v>0</v>
      </c>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47"/>
      <c r="AY207" s="93">
        <f t="shared" si="32"/>
        <v>0</v>
      </c>
      <c r="AZ207" s="93">
        <v>198</v>
      </c>
      <c r="BA207" s="93" t="s">
        <v>458</v>
      </c>
      <c r="BB207" s="93"/>
      <c r="BC207" s="44"/>
      <c r="BD207" s="15"/>
      <c r="BE207" s="15"/>
      <c r="BF207" s="101"/>
      <c r="BG207" s="6"/>
      <c r="BH207" s="6"/>
      <c r="BI207" s="29"/>
      <c r="BJ207" s="6"/>
      <c r="BK207" s="61"/>
    </row>
    <row r="208" spans="1:63" s="7" customFormat="1" ht="135" hidden="1" customHeight="1" outlineLevel="2" x14ac:dyDescent="0.25">
      <c r="A208" s="81">
        <v>199</v>
      </c>
      <c r="B208" s="180" t="s">
        <v>243</v>
      </c>
      <c r="C208" s="181"/>
      <c r="D208" s="59" t="s">
        <v>432</v>
      </c>
      <c r="E208" s="45"/>
      <c r="F208" s="46">
        <f t="shared" si="35"/>
        <v>0</v>
      </c>
      <c r="G208" s="36">
        <f t="shared" si="31"/>
        <v>0</v>
      </c>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47"/>
      <c r="AY208" s="93">
        <f t="shared" si="32"/>
        <v>0</v>
      </c>
      <c r="AZ208" s="93">
        <v>199</v>
      </c>
      <c r="BA208" s="93" t="s">
        <v>458</v>
      </c>
      <c r="BB208" s="93"/>
      <c r="BC208" s="44"/>
      <c r="BD208" s="15"/>
      <c r="BE208" s="15"/>
      <c r="BF208" s="101"/>
      <c r="BG208" s="6"/>
      <c r="BH208" s="6"/>
      <c r="BI208" s="29"/>
      <c r="BJ208" s="6"/>
      <c r="BK208" s="61"/>
    </row>
    <row r="209" spans="1:63" s="7" customFormat="1" ht="96.75" hidden="1" customHeight="1" outlineLevel="2" x14ac:dyDescent="0.25">
      <c r="A209" s="81">
        <v>200</v>
      </c>
      <c r="B209" s="180" t="s">
        <v>244</v>
      </c>
      <c r="C209" s="181"/>
      <c r="D209" s="59" t="s">
        <v>433</v>
      </c>
      <c r="E209" s="45"/>
      <c r="F209" s="46">
        <f t="shared" si="35"/>
        <v>0</v>
      </c>
      <c r="G209" s="36">
        <f t="shared" si="31"/>
        <v>0</v>
      </c>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47"/>
      <c r="AY209" s="93">
        <f t="shared" si="32"/>
        <v>0</v>
      </c>
      <c r="AZ209" s="93">
        <v>200</v>
      </c>
      <c r="BA209" s="93" t="s">
        <v>458</v>
      </c>
      <c r="BB209" s="93"/>
      <c r="BC209" s="44"/>
      <c r="BD209" s="15"/>
      <c r="BE209" s="15"/>
      <c r="BF209" s="101"/>
      <c r="BG209" s="6"/>
      <c r="BH209" s="6"/>
      <c r="BI209" s="29"/>
      <c r="BJ209" s="6"/>
      <c r="BK209" s="61"/>
    </row>
    <row r="210" spans="1:63" s="7" customFormat="1" ht="85.5" hidden="1" customHeight="1" outlineLevel="2" x14ac:dyDescent="0.25">
      <c r="A210" s="81">
        <v>201</v>
      </c>
      <c r="B210" s="180" t="s">
        <v>245</v>
      </c>
      <c r="C210" s="181"/>
      <c r="D210" s="59" t="s">
        <v>434</v>
      </c>
      <c r="E210" s="45"/>
      <c r="F210" s="46">
        <f t="shared" ref="F210" si="36">COUNTA(H210:S210)</f>
        <v>0</v>
      </c>
      <c r="G210" s="36">
        <f t="shared" si="31"/>
        <v>0</v>
      </c>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47"/>
      <c r="AY210" s="93">
        <f t="shared" si="32"/>
        <v>0</v>
      </c>
      <c r="AZ210" s="93">
        <v>201</v>
      </c>
      <c r="BA210" s="93" t="s">
        <v>458</v>
      </c>
      <c r="BB210" s="93"/>
      <c r="BC210" s="44"/>
      <c r="BD210" s="15"/>
      <c r="BE210" s="15"/>
      <c r="BF210" s="101"/>
      <c r="BG210" s="6"/>
      <c r="BH210" s="6"/>
      <c r="BI210" s="29"/>
      <c r="BJ210" s="6"/>
      <c r="BK210" s="61"/>
    </row>
    <row r="211" spans="1:63" ht="35.1" customHeight="1" outlineLevel="1" collapsed="1" x14ac:dyDescent="0.25">
      <c r="A211" s="81">
        <v>202</v>
      </c>
      <c r="B211" s="60" t="s">
        <v>107</v>
      </c>
      <c r="C211" s="182" t="s">
        <v>59</v>
      </c>
      <c r="D211" s="183"/>
      <c r="E211" s="28">
        <f>IF(AY211&gt;999,"neatbilst",IF(AY211&gt;99,"atbilst daļēji",IF(AY211&gt;9,"atbilst pilnībā",IF(AY211&gt;0,"neattiecas",0))))</f>
        <v>0</v>
      </c>
      <c r="F211" s="52">
        <f>SUM(F212:F217)</f>
        <v>0</v>
      </c>
      <c r="G211" s="52">
        <f>SUM(G212:G217)</f>
        <v>0</v>
      </c>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c r="AS211" s="53"/>
      <c r="AT211" s="53"/>
      <c r="AU211" s="53"/>
      <c r="AV211" s="53"/>
      <c r="AW211" s="53"/>
      <c r="AX211" s="52">
        <f>S8</f>
        <v>0</v>
      </c>
      <c r="AY211" s="93">
        <f>SUM(AY212:AY217)</f>
        <v>0</v>
      </c>
      <c r="AZ211" s="93">
        <v>202</v>
      </c>
      <c r="BA211" s="93"/>
      <c r="BB211" s="93" t="s">
        <v>108</v>
      </c>
      <c r="BC211" s="54"/>
      <c r="BD211" s="55">
        <f>MIN(BD212:BD217)</f>
        <v>0</v>
      </c>
      <c r="BE211" s="55">
        <f>MAX(BE212:BE217)</f>
        <v>0</v>
      </c>
      <c r="BF211" s="100"/>
      <c r="BG211" s="54"/>
      <c r="BH211" s="56"/>
      <c r="BI211" s="57"/>
      <c r="BJ211" s="57"/>
      <c r="BK211" s="62"/>
    </row>
    <row r="212" spans="1:63" s="7" customFormat="1" ht="33" hidden="1" customHeight="1" outlineLevel="2" x14ac:dyDescent="0.25">
      <c r="A212" s="81">
        <v>203</v>
      </c>
      <c r="B212" s="179" t="s">
        <v>247</v>
      </c>
      <c r="C212" s="179"/>
      <c r="D212" s="59" t="s">
        <v>435</v>
      </c>
      <c r="E212" s="45"/>
      <c r="F212" s="46">
        <f t="shared" ref="F212" si="37">COUNTA(H212:S212)</f>
        <v>0</v>
      </c>
      <c r="G212" s="36">
        <f t="shared" ref="G212:G217" si="38">COUNTA(T212:AW212)</f>
        <v>0</v>
      </c>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47"/>
      <c r="AY212" s="93">
        <f>IF(E212="neattiecas",1,IF(E212="atbilst pilnībā",10,IF(E212="atbilst daļēji",100,IF(E212="neatbilst",1000,0))))</f>
        <v>0</v>
      </c>
      <c r="AZ212" s="93">
        <v>203</v>
      </c>
      <c r="BA212" s="93" t="s">
        <v>458</v>
      </c>
      <c r="BB212" s="93"/>
      <c r="BC212" s="44"/>
      <c r="BD212" s="15"/>
      <c r="BE212" s="15"/>
      <c r="BF212" s="101"/>
      <c r="BG212" s="6"/>
      <c r="BH212" s="6"/>
      <c r="BI212" s="29"/>
      <c r="BJ212" s="6"/>
      <c r="BK212" s="61"/>
    </row>
    <row r="213" spans="1:63" s="7" customFormat="1" ht="33" hidden="1" customHeight="1" outlineLevel="2" x14ac:dyDescent="0.25">
      <c r="A213" s="81">
        <v>204</v>
      </c>
      <c r="B213" s="179" t="s">
        <v>248</v>
      </c>
      <c r="C213" s="179"/>
      <c r="D213" s="59" t="s">
        <v>436</v>
      </c>
      <c r="E213" s="45"/>
      <c r="F213" s="46">
        <f t="shared" ref="F213:F215" si="39">COUNTA(H213:S213)</f>
        <v>0</v>
      </c>
      <c r="G213" s="36">
        <f t="shared" si="38"/>
        <v>0</v>
      </c>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47"/>
      <c r="AY213" s="93">
        <f>IF(E213="neattiecas",1,IF(E213="atbilst pilnībā",10,IF(E213="atbilst daļēji",100,IF(E213="neatbilst",1000,0))))</f>
        <v>0</v>
      </c>
      <c r="AZ213" s="93">
        <v>204</v>
      </c>
      <c r="BA213" s="93" t="s">
        <v>458</v>
      </c>
      <c r="BB213" s="93"/>
      <c r="BC213" s="44"/>
      <c r="BD213" s="15"/>
      <c r="BE213" s="15"/>
      <c r="BF213" s="101"/>
      <c r="BG213" s="6"/>
      <c r="BH213" s="6"/>
      <c r="BI213" s="29"/>
      <c r="BJ213" s="6"/>
      <c r="BK213" s="61"/>
    </row>
    <row r="214" spans="1:63" s="7" customFormat="1" ht="33" hidden="1" customHeight="1" outlineLevel="2" x14ac:dyDescent="0.25">
      <c r="A214" s="81">
        <v>205</v>
      </c>
      <c r="B214" s="179" t="s">
        <v>249</v>
      </c>
      <c r="C214" s="179"/>
      <c r="D214" s="59" t="s">
        <v>437</v>
      </c>
      <c r="E214" s="45"/>
      <c r="F214" s="46">
        <f t="shared" si="39"/>
        <v>0</v>
      </c>
      <c r="G214" s="36">
        <f t="shared" si="38"/>
        <v>0</v>
      </c>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47"/>
      <c r="AY214" s="93">
        <f>IF(E214="neattiecas",1,IF(E214="atbilst pilnībā",10,IF(E214="atbilst daļēji",100,IF(E214="neatbilst",1000,0))))</f>
        <v>0</v>
      </c>
      <c r="AZ214" s="93">
        <v>205</v>
      </c>
      <c r="BA214" s="93" t="s">
        <v>458</v>
      </c>
      <c r="BB214" s="93"/>
      <c r="BC214" s="44"/>
      <c r="BD214" s="15"/>
      <c r="BE214" s="15"/>
      <c r="BF214" s="101"/>
      <c r="BG214" s="6"/>
      <c r="BH214" s="6"/>
      <c r="BI214" s="29"/>
      <c r="BJ214" s="6"/>
      <c r="BK214" s="61"/>
    </row>
    <row r="215" spans="1:63" s="7" customFormat="1" ht="33" hidden="1" customHeight="1" outlineLevel="2" x14ac:dyDescent="0.25">
      <c r="A215" s="81">
        <v>206</v>
      </c>
      <c r="B215" s="179" t="s">
        <v>250</v>
      </c>
      <c r="C215" s="179"/>
      <c r="D215" s="59" t="s">
        <v>438</v>
      </c>
      <c r="E215" s="45"/>
      <c r="F215" s="46">
        <f t="shared" si="39"/>
        <v>0</v>
      </c>
      <c r="G215" s="36">
        <f t="shared" si="38"/>
        <v>0</v>
      </c>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47"/>
      <c r="AY215" s="93">
        <f>IF(E215="neattiecas",1,IF(E215="atbilst pilnībā",10,IF(E215="atbilst daļēji",100,IF(E215="neatbilst",1000,0))))</f>
        <v>0</v>
      </c>
      <c r="AZ215" s="93">
        <v>206</v>
      </c>
      <c r="BA215" s="93" t="s">
        <v>458</v>
      </c>
      <c r="BB215" s="93"/>
      <c r="BC215" s="44"/>
      <c r="BD215" s="15"/>
      <c r="BE215" s="15"/>
      <c r="BF215" s="101"/>
      <c r="BG215" s="6"/>
      <c r="BH215" s="6"/>
      <c r="BI215" s="29"/>
      <c r="BJ215" s="6"/>
      <c r="BK215" s="61"/>
    </row>
    <row r="216" spans="1:63" s="7" customFormat="1" ht="33" hidden="1" customHeight="1" outlineLevel="2" x14ac:dyDescent="0.25">
      <c r="A216" s="81">
        <v>207</v>
      </c>
      <c r="B216" s="179" t="s">
        <v>251</v>
      </c>
      <c r="C216" s="179"/>
      <c r="D216" s="59" t="s">
        <v>439</v>
      </c>
      <c r="E216" s="45"/>
      <c r="F216" s="46">
        <f t="shared" ref="F216" si="40">COUNTA(H216:S216)</f>
        <v>0</v>
      </c>
      <c r="G216" s="36">
        <f t="shared" si="38"/>
        <v>0</v>
      </c>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47"/>
      <c r="AY216" s="93">
        <f>IF(E216="neattiecas",1,IF(E216="atbilst pilnībā",10,IF(E216="atbilst daļēji",100,IF(E216="neatbilst",1000,0))))</f>
        <v>0</v>
      </c>
      <c r="AZ216" s="93">
        <v>207</v>
      </c>
      <c r="BA216" s="93" t="s">
        <v>458</v>
      </c>
      <c r="BB216" s="93"/>
      <c r="BC216" s="44"/>
      <c r="BD216" s="15"/>
      <c r="BE216" s="15"/>
      <c r="BF216" s="101"/>
      <c r="BG216" s="6"/>
      <c r="BH216" s="6"/>
      <c r="BI216" s="29"/>
      <c r="BJ216" s="6"/>
      <c r="BK216" s="61"/>
    </row>
    <row r="217" spans="1:63" s="7" customFormat="1" ht="33" hidden="1" customHeight="1" outlineLevel="2" x14ac:dyDescent="0.25">
      <c r="A217" s="81">
        <v>208</v>
      </c>
      <c r="B217" s="179" t="s">
        <v>252</v>
      </c>
      <c r="C217" s="179"/>
      <c r="D217" s="59" t="s">
        <v>440</v>
      </c>
      <c r="E217" s="45"/>
      <c r="F217" s="46">
        <f t="shared" ref="F217" si="41">COUNTA(H217:S217)</f>
        <v>0</v>
      </c>
      <c r="G217" s="36">
        <f t="shared" si="38"/>
        <v>0</v>
      </c>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47"/>
      <c r="AY217" s="93">
        <f t="shared" ref="AY217" si="42">IF(E217="neattiecas",1,IF(E217="atbilst pilnībā",10,IF(E217="atbilst daļēji",100,IF(E217="neatbilst",1000,0))))</f>
        <v>0</v>
      </c>
      <c r="AZ217" s="93">
        <v>208</v>
      </c>
      <c r="BA217" s="93" t="s">
        <v>458</v>
      </c>
      <c r="BB217" s="93"/>
      <c r="BC217" s="44"/>
      <c r="BD217" s="15"/>
      <c r="BE217" s="15"/>
      <c r="BF217" s="101"/>
      <c r="BG217" s="6"/>
      <c r="BH217" s="6"/>
      <c r="BI217" s="29"/>
      <c r="BJ217" s="6"/>
      <c r="BK217" s="61"/>
    </row>
  </sheetData>
  <autoFilter ref="A9:BK217" xr:uid="{5C29325A-3017-4C33-BC67-1E9027632F78}"/>
  <mergeCells count="287">
    <mergeCell ref="BK6:BK7"/>
    <mergeCell ref="BE5:BE7"/>
    <mergeCell ref="BD5:BD7"/>
    <mergeCell ref="BI5:BI7"/>
    <mergeCell ref="BJ5:BJ7"/>
    <mergeCell ref="D6:D7"/>
    <mergeCell ref="E6:E7"/>
    <mergeCell ref="D2:E2"/>
    <mergeCell ref="D5:E5"/>
    <mergeCell ref="BD2:BE2"/>
    <mergeCell ref="AH2:AH5"/>
    <mergeCell ref="Z2:Z5"/>
    <mergeCell ref="AA2:AA5"/>
    <mergeCell ref="AB2:AB5"/>
    <mergeCell ref="AS2:AS5"/>
    <mergeCell ref="AT2:AT5"/>
    <mergeCell ref="AU2:AU5"/>
    <mergeCell ref="AY1:BB4"/>
    <mergeCell ref="AY5:AY6"/>
    <mergeCell ref="BB5:BB6"/>
    <mergeCell ref="AX1:AX8"/>
    <mergeCell ref="AW2:AW5"/>
    <mergeCell ref="B1:E1"/>
    <mergeCell ref="BI4:BJ4"/>
    <mergeCell ref="B155:C155"/>
    <mergeCell ref="B156:C156"/>
    <mergeCell ref="C154:D154"/>
    <mergeCell ref="B131:C131"/>
    <mergeCell ref="B136:C136"/>
    <mergeCell ref="B153:E153"/>
    <mergeCell ref="B92:C92"/>
    <mergeCell ref="B96:C96"/>
    <mergeCell ref="B123:C123"/>
    <mergeCell ref="B128:C128"/>
    <mergeCell ref="B132:C132"/>
    <mergeCell ref="B133:C133"/>
    <mergeCell ref="B134:C134"/>
    <mergeCell ref="C127:D127"/>
    <mergeCell ref="B97:C97"/>
    <mergeCell ref="B95:C95"/>
    <mergeCell ref="B93:C93"/>
    <mergeCell ref="B150:C150"/>
    <mergeCell ref="C145:D145"/>
    <mergeCell ref="B137:C137"/>
    <mergeCell ref="B138:C138"/>
    <mergeCell ref="B108:C108"/>
    <mergeCell ref="B115:C115"/>
    <mergeCell ref="B116:C116"/>
    <mergeCell ref="BD3:BE3"/>
    <mergeCell ref="BI3:BJ3"/>
    <mergeCell ref="BC1:BC8"/>
    <mergeCell ref="BD4:BE4"/>
    <mergeCell ref="BD1:BE1"/>
    <mergeCell ref="Q2:Q5"/>
    <mergeCell ref="BF6:BF7"/>
    <mergeCell ref="BG6:BG7"/>
    <mergeCell ref="BH6:BH7"/>
    <mergeCell ref="AK2:AK5"/>
    <mergeCell ref="Y2:Y5"/>
    <mergeCell ref="AG2:AG5"/>
    <mergeCell ref="AR2:AR5"/>
    <mergeCell ref="R2:R5"/>
    <mergeCell ref="AV2:AV5"/>
    <mergeCell ref="AC2:AC5"/>
    <mergeCell ref="AD2:AD5"/>
    <mergeCell ref="AE2:AE5"/>
    <mergeCell ref="AF2:AF5"/>
    <mergeCell ref="AI2:AI5"/>
    <mergeCell ref="AJ2:AJ5"/>
    <mergeCell ref="AL2:AL5"/>
    <mergeCell ref="AM2:AM5"/>
    <mergeCell ref="AN2:AN5"/>
    <mergeCell ref="B68:C68"/>
    <mergeCell ref="B72:C72"/>
    <mergeCell ref="B70:C70"/>
    <mergeCell ref="B76:C76"/>
    <mergeCell ref="B78:C78"/>
    <mergeCell ref="B80:C80"/>
    <mergeCell ref="B84:C84"/>
    <mergeCell ref="B86:C86"/>
    <mergeCell ref="B91:C91"/>
    <mergeCell ref="B81:C81"/>
    <mergeCell ref="B71:C71"/>
    <mergeCell ref="B74:C74"/>
    <mergeCell ref="B75:C75"/>
    <mergeCell ref="B89:C89"/>
    <mergeCell ref="C85:D85"/>
    <mergeCell ref="B82:C82"/>
    <mergeCell ref="B73:C73"/>
    <mergeCell ref="B88:C88"/>
    <mergeCell ref="B83:C83"/>
    <mergeCell ref="A7:A8"/>
    <mergeCell ref="B18:C18"/>
    <mergeCell ref="B17:C17"/>
    <mergeCell ref="C42:D42"/>
    <mergeCell ref="C49:D49"/>
    <mergeCell ref="B44:C44"/>
    <mergeCell ref="B46:C46"/>
    <mergeCell ref="B47:C47"/>
    <mergeCell ref="B43:C43"/>
    <mergeCell ref="B48:C48"/>
    <mergeCell ref="C15:D15"/>
    <mergeCell ref="B12:C12"/>
    <mergeCell ref="B13:C13"/>
    <mergeCell ref="B14:C14"/>
    <mergeCell ref="B27:C27"/>
    <mergeCell ref="B29:C29"/>
    <mergeCell ref="B28:C28"/>
    <mergeCell ref="B10:E10"/>
    <mergeCell ref="C19:D19"/>
    <mergeCell ref="C24:D24"/>
    <mergeCell ref="B16:C16"/>
    <mergeCell ref="B20:C20"/>
    <mergeCell ref="B21:C21"/>
    <mergeCell ref="B22:C22"/>
    <mergeCell ref="F1:G2"/>
    <mergeCell ref="T2:T5"/>
    <mergeCell ref="U2:U5"/>
    <mergeCell ref="V2:V5"/>
    <mergeCell ref="W2:W5"/>
    <mergeCell ref="X2:X5"/>
    <mergeCell ref="H1:S1"/>
    <mergeCell ref="F3:F8"/>
    <mergeCell ref="G3:G8"/>
    <mergeCell ref="H2:H5"/>
    <mergeCell ref="I2:I5"/>
    <mergeCell ref="J2:J5"/>
    <mergeCell ref="K2:K5"/>
    <mergeCell ref="L2:L5"/>
    <mergeCell ref="M2:M5"/>
    <mergeCell ref="N2:N5"/>
    <mergeCell ref="O2:O5"/>
    <mergeCell ref="P2:P5"/>
    <mergeCell ref="AO2:AO5"/>
    <mergeCell ref="AP2:AP5"/>
    <mergeCell ref="AQ2:AQ5"/>
    <mergeCell ref="S2:S5"/>
    <mergeCell ref="B33:C33"/>
    <mergeCell ref="B34:C34"/>
    <mergeCell ref="B35:C35"/>
    <mergeCell ref="B40:C40"/>
    <mergeCell ref="B30:C30"/>
    <mergeCell ref="B32:C32"/>
    <mergeCell ref="B36:C36"/>
    <mergeCell ref="B38:C38"/>
    <mergeCell ref="C31:D31"/>
    <mergeCell ref="C37:D37"/>
    <mergeCell ref="C39:D39"/>
    <mergeCell ref="B23:C23"/>
    <mergeCell ref="B25:C25"/>
    <mergeCell ref="B26:C26"/>
    <mergeCell ref="B5:C5"/>
    <mergeCell ref="B3:C3"/>
    <mergeCell ref="B2:C2"/>
    <mergeCell ref="B4:C4"/>
    <mergeCell ref="C11:D11"/>
    <mergeCell ref="B6:B7"/>
    <mergeCell ref="C58:D58"/>
    <mergeCell ref="C62:D62"/>
    <mergeCell ref="C65:D65"/>
    <mergeCell ref="B45:C45"/>
    <mergeCell ref="B41:C41"/>
    <mergeCell ref="B50:C50"/>
    <mergeCell ref="B54:C54"/>
    <mergeCell ref="B57:C57"/>
    <mergeCell ref="B59:C59"/>
    <mergeCell ref="B63:C63"/>
    <mergeCell ref="B51:C51"/>
    <mergeCell ref="B52:C52"/>
    <mergeCell ref="B55:C55"/>
    <mergeCell ref="C53:D53"/>
    <mergeCell ref="C56:D56"/>
    <mergeCell ref="C67:D67"/>
    <mergeCell ref="C69:D69"/>
    <mergeCell ref="C77:D77"/>
    <mergeCell ref="C79:D79"/>
    <mergeCell ref="B60:C60"/>
    <mergeCell ref="B61:C61"/>
    <mergeCell ref="B64:C64"/>
    <mergeCell ref="B66:C66"/>
    <mergeCell ref="C135:D135"/>
    <mergeCell ref="B121:C121"/>
    <mergeCell ref="B126:C126"/>
    <mergeCell ref="C130:D130"/>
    <mergeCell ref="B110:C110"/>
    <mergeCell ref="B114:C114"/>
    <mergeCell ref="B117:C117"/>
    <mergeCell ref="B118:C118"/>
    <mergeCell ref="B122:C122"/>
    <mergeCell ref="B119:C119"/>
    <mergeCell ref="B100:C100"/>
    <mergeCell ref="B103:C103"/>
    <mergeCell ref="B106:C106"/>
    <mergeCell ref="C87:D87"/>
    <mergeCell ref="C94:D94"/>
    <mergeCell ref="B90:C90"/>
    <mergeCell ref="B111:C111"/>
    <mergeCell ref="B113:C113"/>
    <mergeCell ref="B98:C98"/>
    <mergeCell ref="B101:C101"/>
    <mergeCell ref="B104:C104"/>
    <mergeCell ref="B107:C107"/>
    <mergeCell ref="C99:D99"/>
    <mergeCell ref="C102:D102"/>
    <mergeCell ref="C105:D105"/>
    <mergeCell ref="B109:C109"/>
    <mergeCell ref="C112:D112"/>
    <mergeCell ref="B216:C216"/>
    <mergeCell ref="B217:C217"/>
    <mergeCell ref="B141:C141"/>
    <mergeCell ref="B152:C152"/>
    <mergeCell ref="B146:C146"/>
    <mergeCell ref="B148:C148"/>
    <mergeCell ref="B124:C124"/>
    <mergeCell ref="C120:D120"/>
    <mergeCell ref="C125:D125"/>
    <mergeCell ref="B129:C129"/>
    <mergeCell ref="B139:E139"/>
    <mergeCell ref="B142:C142"/>
    <mergeCell ref="B143:C143"/>
    <mergeCell ref="B144:C144"/>
    <mergeCell ref="C140:D140"/>
    <mergeCell ref="B147:C147"/>
    <mergeCell ref="B174:C174"/>
    <mergeCell ref="B160:C160"/>
    <mergeCell ref="B161:C161"/>
    <mergeCell ref="B170:C170"/>
    <mergeCell ref="B168:C168"/>
    <mergeCell ref="B166:C166"/>
    <mergeCell ref="B162:C162"/>
    <mergeCell ref="B163:C163"/>
    <mergeCell ref="B215:C215"/>
    <mergeCell ref="C211:D211"/>
    <mergeCell ref="B199:C199"/>
    <mergeCell ref="B200:C200"/>
    <mergeCell ref="B206:C206"/>
    <mergeCell ref="B208:C208"/>
    <mergeCell ref="B209:C209"/>
    <mergeCell ref="B210:C210"/>
    <mergeCell ref="B207:C207"/>
    <mergeCell ref="B212:C212"/>
    <mergeCell ref="B202:C202"/>
    <mergeCell ref="C178:D178"/>
    <mergeCell ref="B185:C185"/>
    <mergeCell ref="B157:C157"/>
    <mergeCell ref="B203:C203"/>
    <mergeCell ref="B204:C204"/>
    <mergeCell ref="B205:C205"/>
    <mergeCell ref="C201:D201"/>
    <mergeCell ref="B213:C213"/>
    <mergeCell ref="B214:C214"/>
    <mergeCell ref="B158:C158"/>
    <mergeCell ref="B186:C186"/>
    <mergeCell ref="C182:D182"/>
    <mergeCell ref="B179:C179"/>
    <mergeCell ref="B181:C181"/>
    <mergeCell ref="B184:C184"/>
    <mergeCell ref="B183:C183"/>
    <mergeCell ref="B175:C175"/>
    <mergeCell ref="C159:D159"/>
    <mergeCell ref="B171:C171"/>
    <mergeCell ref="B172:C172"/>
    <mergeCell ref="C169:D169"/>
    <mergeCell ref="AZ5:AZ6"/>
    <mergeCell ref="BA5:BA6"/>
    <mergeCell ref="AY7:BB8"/>
    <mergeCell ref="B191:C191"/>
    <mergeCell ref="B193:C193"/>
    <mergeCell ref="B198:C198"/>
    <mergeCell ref="B196:C196"/>
    <mergeCell ref="C192:D192"/>
    <mergeCell ref="B151:C151"/>
    <mergeCell ref="B149:C149"/>
    <mergeCell ref="B188:C188"/>
    <mergeCell ref="C195:D195"/>
    <mergeCell ref="C197:D197"/>
    <mergeCell ref="B164:C164"/>
    <mergeCell ref="B165:C165"/>
    <mergeCell ref="B167:C167"/>
    <mergeCell ref="B189:C189"/>
    <mergeCell ref="B190:C190"/>
    <mergeCell ref="C187:D187"/>
    <mergeCell ref="B194:C194"/>
    <mergeCell ref="B176:C176"/>
    <mergeCell ref="B177:C177"/>
    <mergeCell ref="C173:D173"/>
    <mergeCell ref="B180:C180"/>
  </mergeCells>
  <phoneticPr fontId="21" type="noConversion"/>
  <conditionalFormatting sqref="A10:A329 AX11:BB11 AY12:AY138 BA12:BA138 AY140:AY152 BA140:BA152 AY154:AY217 BA154:BA217 AY218:BA329">
    <cfRule type="cellIs" dxfId="296" priority="587" operator="equal">
      <formula>"n"</formula>
    </cfRule>
    <cfRule type="cellIs" dxfId="295" priority="588" operator="equal">
      <formula>"d"</formula>
    </cfRule>
    <cfRule type="cellIs" dxfId="294" priority="589" operator="equal">
      <formula>"p"</formula>
    </cfRule>
    <cfRule type="cellIs" dxfId="293" priority="590" operator="equal">
      <formula>"x"</formula>
    </cfRule>
  </conditionalFormatting>
  <conditionalFormatting sqref="A415:A1048576">
    <cfRule type="cellIs" dxfId="292" priority="596" operator="equal">
      <formula>"d"</formula>
    </cfRule>
    <cfRule type="cellIs" dxfId="291" priority="597" operator="equal">
      <formula>"p"</formula>
    </cfRule>
    <cfRule type="cellIs" dxfId="290" priority="598" operator="equal">
      <formula>"x"</formula>
    </cfRule>
    <cfRule type="cellIs" dxfId="289" priority="595" operator="equal">
      <formula>"n"</formula>
    </cfRule>
  </conditionalFormatting>
  <conditionalFormatting sqref="B140">
    <cfRule type="cellIs" dxfId="288" priority="13" operator="equal">
      <formula>"n"</formula>
    </cfRule>
    <cfRule type="cellIs" dxfId="287" priority="14" operator="equal">
      <formula>"d"</formula>
    </cfRule>
    <cfRule type="cellIs" dxfId="286" priority="15" operator="equal">
      <formula>"p"</formula>
    </cfRule>
    <cfRule type="cellIs" dxfId="285" priority="16" operator="equal">
      <formula>"x"</formula>
    </cfRule>
  </conditionalFormatting>
  <conditionalFormatting sqref="B145">
    <cfRule type="cellIs" dxfId="284" priority="9" operator="equal">
      <formula>"n"</formula>
    </cfRule>
    <cfRule type="cellIs" dxfId="283" priority="10" operator="equal">
      <formula>"d"</formula>
    </cfRule>
    <cfRule type="cellIs" dxfId="282" priority="11" operator="equal">
      <formula>"p"</formula>
    </cfRule>
    <cfRule type="cellIs" dxfId="281" priority="12" operator="equal">
      <formula>"x"</formula>
    </cfRule>
  </conditionalFormatting>
  <conditionalFormatting sqref="E1:E1048576">
    <cfRule type="cellIs" dxfId="280" priority="2583" operator="equal">
      <formula>"neattiecas"</formula>
    </cfRule>
    <cfRule type="cellIs" dxfId="279" priority="2584" operator="equal">
      <formula>"neatbilst"</formula>
    </cfRule>
    <cfRule type="cellIs" dxfId="278" priority="2585" operator="equal">
      <formula>"atbilst daļēji"</formula>
    </cfRule>
    <cfRule type="cellIs" dxfId="277" priority="2586" operator="equal">
      <formula>"atbilst pilnībā"</formula>
    </cfRule>
  </conditionalFormatting>
  <conditionalFormatting sqref="AX15:AY15 BA15:BB15">
    <cfRule type="cellIs" dxfId="276" priority="572" operator="equal">
      <formula>"d"</formula>
    </cfRule>
    <cfRule type="cellIs" dxfId="275" priority="574" operator="equal">
      <formula>"x"</formula>
    </cfRule>
    <cfRule type="cellIs" dxfId="274" priority="571" operator="equal">
      <formula>"n"</formula>
    </cfRule>
    <cfRule type="cellIs" dxfId="273" priority="573" operator="equal">
      <formula>"p"</formula>
    </cfRule>
  </conditionalFormatting>
  <conditionalFormatting sqref="AX19:AY19 BA19:BB19">
    <cfRule type="cellIs" dxfId="272" priority="555" operator="equal">
      <formula>"p"</formula>
    </cfRule>
    <cfRule type="cellIs" dxfId="271" priority="554" operator="equal">
      <formula>"d"</formula>
    </cfRule>
    <cfRule type="cellIs" dxfId="270" priority="553" operator="equal">
      <formula>"n"</formula>
    </cfRule>
    <cfRule type="cellIs" dxfId="269" priority="556" operator="equal">
      <formula>"x"</formula>
    </cfRule>
  </conditionalFormatting>
  <conditionalFormatting sqref="AX24:AY24 BA24:BB24">
    <cfRule type="cellIs" dxfId="268" priority="550" operator="equal">
      <formula>"x"</formula>
    </cfRule>
    <cfRule type="cellIs" dxfId="267" priority="549" operator="equal">
      <formula>"p"</formula>
    </cfRule>
    <cfRule type="cellIs" dxfId="266" priority="548" operator="equal">
      <formula>"d"</formula>
    </cfRule>
    <cfRule type="cellIs" dxfId="265" priority="547" operator="equal">
      <formula>"n"</formula>
    </cfRule>
  </conditionalFormatting>
  <conditionalFormatting sqref="AX31:AY31 BA31:BB31">
    <cfRule type="cellIs" dxfId="264" priority="541" operator="equal">
      <formula>"n"</formula>
    </cfRule>
    <cfRule type="cellIs" dxfId="263" priority="544" operator="equal">
      <formula>"x"</formula>
    </cfRule>
    <cfRule type="cellIs" dxfId="262" priority="543" operator="equal">
      <formula>"p"</formula>
    </cfRule>
    <cfRule type="cellIs" dxfId="261" priority="542" operator="equal">
      <formula>"d"</formula>
    </cfRule>
  </conditionalFormatting>
  <conditionalFormatting sqref="AX37:AY37 BA37:BB37">
    <cfRule type="cellIs" dxfId="260" priority="536" operator="equal">
      <formula>"d"</formula>
    </cfRule>
    <cfRule type="cellIs" dxfId="259" priority="538" operator="equal">
      <formula>"x"</formula>
    </cfRule>
    <cfRule type="cellIs" dxfId="258" priority="537" operator="equal">
      <formula>"p"</formula>
    </cfRule>
    <cfRule type="cellIs" dxfId="257" priority="535" operator="equal">
      <formula>"n"</formula>
    </cfRule>
  </conditionalFormatting>
  <conditionalFormatting sqref="AX39:AY39 BA39:BB39">
    <cfRule type="cellIs" dxfId="256" priority="529" operator="equal">
      <formula>"n"</formula>
    </cfRule>
    <cfRule type="cellIs" dxfId="255" priority="532" operator="equal">
      <formula>"x"</formula>
    </cfRule>
    <cfRule type="cellIs" dxfId="254" priority="531" operator="equal">
      <formula>"p"</formula>
    </cfRule>
    <cfRule type="cellIs" dxfId="253" priority="530" operator="equal">
      <formula>"d"</formula>
    </cfRule>
  </conditionalFormatting>
  <conditionalFormatting sqref="AX42:AY42 BA42:BB42">
    <cfRule type="cellIs" dxfId="252" priority="526" operator="equal">
      <formula>"x"</formula>
    </cfRule>
    <cfRule type="cellIs" dxfId="251" priority="525" operator="equal">
      <formula>"p"</formula>
    </cfRule>
    <cfRule type="cellIs" dxfId="250" priority="524" operator="equal">
      <formula>"d"</formula>
    </cfRule>
    <cfRule type="cellIs" dxfId="249" priority="523" operator="equal">
      <formula>"n"</formula>
    </cfRule>
  </conditionalFormatting>
  <conditionalFormatting sqref="AX49:AY49 BA49:BB49">
    <cfRule type="cellIs" dxfId="248" priority="520" operator="equal">
      <formula>"x"</formula>
    </cfRule>
    <cfRule type="cellIs" dxfId="247" priority="518" operator="equal">
      <formula>"d"</formula>
    </cfRule>
    <cfRule type="cellIs" dxfId="246" priority="517" operator="equal">
      <formula>"n"</formula>
    </cfRule>
    <cfRule type="cellIs" dxfId="245" priority="519" operator="equal">
      <formula>"p"</formula>
    </cfRule>
  </conditionalFormatting>
  <conditionalFormatting sqref="AX53:AY53 BA53:BB53">
    <cfRule type="cellIs" dxfId="244" priority="511" operator="equal">
      <formula>"n"</formula>
    </cfRule>
    <cfRule type="cellIs" dxfId="243" priority="512" operator="equal">
      <formula>"d"</formula>
    </cfRule>
    <cfRule type="cellIs" dxfId="242" priority="513" operator="equal">
      <formula>"p"</formula>
    </cfRule>
    <cfRule type="cellIs" dxfId="241" priority="514" operator="equal">
      <formula>"x"</formula>
    </cfRule>
  </conditionalFormatting>
  <conditionalFormatting sqref="AX56:AY56 BA56:BB56">
    <cfRule type="cellIs" dxfId="240" priority="506" operator="equal">
      <formula>"d"</formula>
    </cfRule>
    <cfRule type="cellIs" dxfId="239" priority="507" operator="equal">
      <formula>"p"</formula>
    </cfRule>
    <cfRule type="cellIs" dxfId="238" priority="508" operator="equal">
      <formula>"x"</formula>
    </cfRule>
    <cfRule type="cellIs" dxfId="237" priority="505" operator="equal">
      <formula>"n"</formula>
    </cfRule>
  </conditionalFormatting>
  <conditionalFormatting sqref="AX58:AY58 BA58:BB58">
    <cfRule type="cellIs" dxfId="236" priority="499" operator="equal">
      <formula>"n"</formula>
    </cfRule>
    <cfRule type="cellIs" dxfId="235" priority="500" operator="equal">
      <formula>"d"</formula>
    </cfRule>
    <cfRule type="cellIs" dxfId="234" priority="501" operator="equal">
      <formula>"p"</formula>
    </cfRule>
    <cfRule type="cellIs" dxfId="233" priority="502" operator="equal">
      <formula>"x"</formula>
    </cfRule>
  </conditionalFormatting>
  <conditionalFormatting sqref="AX62:AY62 BA62:BB62">
    <cfRule type="cellIs" dxfId="232" priority="493" operator="equal">
      <formula>"n"</formula>
    </cfRule>
    <cfRule type="cellIs" dxfId="231" priority="495" operator="equal">
      <formula>"p"</formula>
    </cfRule>
    <cfRule type="cellIs" dxfId="230" priority="496" operator="equal">
      <formula>"x"</formula>
    </cfRule>
    <cfRule type="cellIs" dxfId="229" priority="494" operator="equal">
      <formula>"d"</formula>
    </cfRule>
  </conditionalFormatting>
  <conditionalFormatting sqref="AX65:AY65 BA65:BB65">
    <cfRule type="cellIs" dxfId="228" priority="487" operator="equal">
      <formula>"n"</formula>
    </cfRule>
    <cfRule type="cellIs" dxfId="227" priority="489" operator="equal">
      <formula>"p"</formula>
    </cfRule>
    <cfRule type="cellIs" dxfId="226" priority="488" operator="equal">
      <formula>"d"</formula>
    </cfRule>
    <cfRule type="cellIs" dxfId="225" priority="490" operator="equal">
      <formula>"x"</formula>
    </cfRule>
  </conditionalFormatting>
  <conditionalFormatting sqref="AX67:AY67 BA67:BB67">
    <cfRule type="cellIs" dxfId="224" priority="484" operator="equal">
      <formula>"x"</formula>
    </cfRule>
    <cfRule type="cellIs" dxfId="223" priority="483" operator="equal">
      <formula>"p"</formula>
    </cfRule>
    <cfRule type="cellIs" dxfId="222" priority="482" operator="equal">
      <formula>"d"</formula>
    </cfRule>
    <cfRule type="cellIs" dxfId="221" priority="481" operator="equal">
      <formula>"n"</formula>
    </cfRule>
  </conditionalFormatting>
  <conditionalFormatting sqref="AX69:AY69 BA69:BB69">
    <cfRule type="cellIs" dxfId="220" priority="478" operator="equal">
      <formula>"x"</formula>
    </cfRule>
    <cfRule type="cellIs" dxfId="219" priority="476" operator="equal">
      <formula>"d"</formula>
    </cfRule>
    <cfRule type="cellIs" dxfId="218" priority="475" operator="equal">
      <formula>"n"</formula>
    </cfRule>
    <cfRule type="cellIs" dxfId="217" priority="477" operator="equal">
      <formula>"p"</formula>
    </cfRule>
  </conditionalFormatting>
  <conditionalFormatting sqref="AX77:AY77 BA77:BB77">
    <cfRule type="cellIs" dxfId="216" priority="472" operator="equal">
      <formula>"x"</formula>
    </cfRule>
    <cfRule type="cellIs" dxfId="215" priority="471" operator="equal">
      <formula>"p"</formula>
    </cfRule>
    <cfRule type="cellIs" dxfId="214" priority="469" operator="equal">
      <formula>"n"</formula>
    </cfRule>
    <cfRule type="cellIs" dxfId="213" priority="470" operator="equal">
      <formula>"d"</formula>
    </cfRule>
  </conditionalFormatting>
  <conditionalFormatting sqref="AX79:AY79 BA79:BB79">
    <cfRule type="cellIs" dxfId="212" priority="466" operator="equal">
      <formula>"x"</formula>
    </cfRule>
    <cfRule type="cellIs" dxfId="211" priority="465" operator="equal">
      <formula>"p"</formula>
    </cfRule>
    <cfRule type="cellIs" dxfId="210" priority="464" operator="equal">
      <formula>"d"</formula>
    </cfRule>
    <cfRule type="cellIs" dxfId="209" priority="463" operator="equal">
      <formula>"n"</formula>
    </cfRule>
  </conditionalFormatting>
  <conditionalFormatting sqref="AX85:AY85 BA85:BB85">
    <cfRule type="cellIs" dxfId="208" priority="460" operator="equal">
      <formula>"x"</formula>
    </cfRule>
    <cfRule type="cellIs" dxfId="207" priority="458" operator="equal">
      <formula>"d"</formula>
    </cfRule>
    <cfRule type="cellIs" dxfId="206" priority="457" operator="equal">
      <formula>"n"</formula>
    </cfRule>
    <cfRule type="cellIs" dxfId="205" priority="459" operator="equal">
      <formula>"p"</formula>
    </cfRule>
  </conditionalFormatting>
  <conditionalFormatting sqref="AX87:AY87 BA87:BB87">
    <cfRule type="cellIs" dxfId="204" priority="453" operator="equal">
      <formula>"p"</formula>
    </cfRule>
    <cfRule type="cellIs" dxfId="203" priority="452" operator="equal">
      <formula>"d"</formula>
    </cfRule>
    <cfRule type="cellIs" dxfId="202" priority="451" operator="equal">
      <formula>"n"</formula>
    </cfRule>
    <cfRule type="cellIs" dxfId="201" priority="454" operator="equal">
      <formula>"x"</formula>
    </cfRule>
  </conditionalFormatting>
  <conditionalFormatting sqref="AX94:AY94 BA94:BB94">
    <cfRule type="cellIs" dxfId="200" priority="445" operator="equal">
      <formula>"n"</formula>
    </cfRule>
    <cfRule type="cellIs" dxfId="199" priority="446" operator="equal">
      <formula>"d"</formula>
    </cfRule>
    <cfRule type="cellIs" dxfId="198" priority="448" operator="equal">
      <formula>"x"</formula>
    </cfRule>
    <cfRule type="cellIs" dxfId="197" priority="447" operator="equal">
      <formula>"p"</formula>
    </cfRule>
  </conditionalFormatting>
  <conditionalFormatting sqref="AX99:AY99 BA99:BB99">
    <cfRule type="cellIs" dxfId="196" priority="439" operator="equal">
      <formula>"n"</formula>
    </cfRule>
    <cfRule type="cellIs" dxfId="195" priority="440" operator="equal">
      <formula>"d"</formula>
    </cfRule>
    <cfRule type="cellIs" dxfId="194" priority="441" operator="equal">
      <formula>"p"</formula>
    </cfRule>
    <cfRule type="cellIs" dxfId="193" priority="442" operator="equal">
      <formula>"x"</formula>
    </cfRule>
  </conditionalFormatting>
  <conditionalFormatting sqref="AX102:AY102 BA102:BB102">
    <cfRule type="cellIs" dxfId="192" priority="436" operator="equal">
      <formula>"x"</formula>
    </cfRule>
    <cfRule type="cellIs" dxfId="191" priority="434" operator="equal">
      <formula>"d"</formula>
    </cfRule>
    <cfRule type="cellIs" dxfId="190" priority="435" operator="equal">
      <formula>"p"</formula>
    </cfRule>
    <cfRule type="cellIs" dxfId="189" priority="433" operator="equal">
      <formula>"n"</formula>
    </cfRule>
  </conditionalFormatting>
  <conditionalFormatting sqref="AX105:AY105 BA105:BB105">
    <cfRule type="cellIs" dxfId="188" priority="429" operator="equal">
      <formula>"p"</formula>
    </cfRule>
    <cfRule type="cellIs" dxfId="187" priority="430" operator="equal">
      <formula>"x"</formula>
    </cfRule>
    <cfRule type="cellIs" dxfId="186" priority="428" operator="equal">
      <formula>"d"</formula>
    </cfRule>
    <cfRule type="cellIs" dxfId="185" priority="427" operator="equal">
      <formula>"n"</formula>
    </cfRule>
  </conditionalFormatting>
  <conditionalFormatting sqref="AX112:AY112 BA112:BB112">
    <cfRule type="cellIs" dxfId="184" priority="422" operator="equal">
      <formula>"d"</formula>
    </cfRule>
    <cfRule type="cellIs" dxfId="183" priority="424" operator="equal">
      <formula>"x"</formula>
    </cfRule>
    <cfRule type="cellIs" dxfId="182" priority="421" operator="equal">
      <formula>"n"</formula>
    </cfRule>
    <cfRule type="cellIs" dxfId="181" priority="423" operator="equal">
      <formula>"p"</formula>
    </cfRule>
  </conditionalFormatting>
  <conditionalFormatting sqref="AX120:AY120 BA120:BB120">
    <cfRule type="cellIs" dxfId="180" priority="416" operator="equal">
      <formula>"d"</formula>
    </cfRule>
    <cfRule type="cellIs" dxfId="179" priority="417" operator="equal">
      <formula>"p"</formula>
    </cfRule>
    <cfRule type="cellIs" dxfId="178" priority="418" operator="equal">
      <formula>"x"</formula>
    </cfRule>
    <cfRule type="cellIs" dxfId="177" priority="415" operator="equal">
      <formula>"n"</formula>
    </cfRule>
  </conditionalFormatting>
  <conditionalFormatting sqref="AX125:AY125 BA125:BB125">
    <cfRule type="cellIs" dxfId="176" priority="410" operator="equal">
      <formula>"d"</formula>
    </cfRule>
    <cfRule type="cellIs" dxfId="175" priority="409" operator="equal">
      <formula>"n"</formula>
    </cfRule>
    <cfRule type="cellIs" dxfId="174" priority="411" operator="equal">
      <formula>"p"</formula>
    </cfRule>
    <cfRule type="cellIs" dxfId="173" priority="412" operator="equal">
      <formula>"x"</formula>
    </cfRule>
  </conditionalFormatting>
  <conditionalFormatting sqref="AX127:AY127 BA127:BB127">
    <cfRule type="cellIs" dxfId="172" priority="406" operator="equal">
      <formula>"x"</formula>
    </cfRule>
    <cfRule type="cellIs" dxfId="171" priority="403" operator="equal">
      <formula>"n"</formula>
    </cfRule>
    <cfRule type="cellIs" dxfId="170" priority="404" operator="equal">
      <formula>"d"</formula>
    </cfRule>
    <cfRule type="cellIs" dxfId="169" priority="405" operator="equal">
      <formula>"p"</formula>
    </cfRule>
  </conditionalFormatting>
  <conditionalFormatting sqref="AX130:AY130 BA130:BB130">
    <cfRule type="cellIs" dxfId="168" priority="398" operator="equal">
      <formula>"d"</formula>
    </cfRule>
    <cfRule type="cellIs" dxfId="167" priority="399" operator="equal">
      <formula>"p"</formula>
    </cfRule>
    <cfRule type="cellIs" dxfId="166" priority="400" operator="equal">
      <formula>"x"</formula>
    </cfRule>
    <cfRule type="cellIs" dxfId="165" priority="397" operator="equal">
      <formula>"n"</formula>
    </cfRule>
  </conditionalFormatting>
  <conditionalFormatting sqref="AX135:AY135 BA135:BB135">
    <cfRule type="cellIs" dxfId="164" priority="391" operator="equal">
      <formula>"n"</formula>
    </cfRule>
    <cfRule type="cellIs" dxfId="163" priority="394" operator="equal">
      <formula>"x"</formula>
    </cfRule>
    <cfRule type="cellIs" dxfId="162" priority="393" operator="equal">
      <formula>"p"</formula>
    </cfRule>
    <cfRule type="cellIs" dxfId="161" priority="392" operator="equal">
      <formula>"d"</formula>
    </cfRule>
  </conditionalFormatting>
  <conditionalFormatting sqref="AX140:AY140 BA140:BB140">
    <cfRule type="cellIs" dxfId="160" priority="383" operator="equal">
      <formula>"p"</formula>
    </cfRule>
    <cfRule type="cellIs" dxfId="159" priority="382" operator="equal">
      <formula>"d"</formula>
    </cfRule>
    <cfRule type="cellIs" dxfId="158" priority="381" operator="equal">
      <formula>"n"</formula>
    </cfRule>
    <cfRule type="cellIs" dxfId="157" priority="384" operator="equal">
      <formula>"x"</formula>
    </cfRule>
  </conditionalFormatting>
  <conditionalFormatting sqref="AX145:AY145 BA145:BB145">
    <cfRule type="cellIs" dxfId="156" priority="373" operator="equal">
      <formula>"p"</formula>
    </cfRule>
    <cfRule type="cellIs" dxfId="155" priority="372" operator="equal">
      <formula>"d"</formula>
    </cfRule>
    <cfRule type="cellIs" dxfId="154" priority="371" operator="equal">
      <formula>"n"</formula>
    </cfRule>
    <cfRule type="cellIs" dxfId="153" priority="374" operator="equal">
      <formula>"x"</formula>
    </cfRule>
  </conditionalFormatting>
  <conditionalFormatting sqref="AX154:AY154 BA154:BB154">
    <cfRule type="cellIs" dxfId="152" priority="134" operator="equal">
      <formula>"x"</formula>
    </cfRule>
    <cfRule type="cellIs" dxfId="151" priority="132" operator="equal">
      <formula>"d"</formula>
    </cfRule>
    <cfRule type="cellIs" dxfId="150" priority="131" operator="equal">
      <formula>"n"</formula>
    </cfRule>
    <cfRule type="cellIs" dxfId="149" priority="133" operator="equal">
      <formula>"p"</formula>
    </cfRule>
  </conditionalFormatting>
  <conditionalFormatting sqref="AX159:AY159 BA159:BB159">
    <cfRule type="cellIs" dxfId="148" priority="124" operator="equal">
      <formula>"x"</formula>
    </cfRule>
    <cfRule type="cellIs" dxfId="147" priority="123" operator="equal">
      <formula>"p"</formula>
    </cfRule>
    <cfRule type="cellIs" dxfId="146" priority="122" operator="equal">
      <formula>"d"</formula>
    </cfRule>
    <cfRule type="cellIs" dxfId="145" priority="121" operator="equal">
      <formula>"n"</formula>
    </cfRule>
  </conditionalFormatting>
  <conditionalFormatting sqref="AX169:AY169 BA169:BB169">
    <cfRule type="cellIs" dxfId="144" priority="112" operator="equal">
      <formula>"d"</formula>
    </cfRule>
    <cfRule type="cellIs" dxfId="143" priority="111" operator="equal">
      <formula>"n"</formula>
    </cfRule>
    <cfRule type="cellIs" dxfId="142" priority="113" operator="equal">
      <formula>"p"</formula>
    </cfRule>
    <cfRule type="cellIs" dxfId="141" priority="114" operator="equal">
      <formula>"x"</formula>
    </cfRule>
  </conditionalFormatting>
  <conditionalFormatting sqref="AX173:AY173 BA173:BB173">
    <cfRule type="cellIs" dxfId="140" priority="104" operator="equal">
      <formula>"x"</formula>
    </cfRule>
    <cfRule type="cellIs" dxfId="139" priority="103" operator="equal">
      <formula>"p"</formula>
    </cfRule>
    <cfRule type="cellIs" dxfId="138" priority="102" operator="equal">
      <formula>"d"</formula>
    </cfRule>
    <cfRule type="cellIs" dxfId="137" priority="101" operator="equal">
      <formula>"n"</formula>
    </cfRule>
  </conditionalFormatting>
  <conditionalFormatting sqref="AX178:AY178 BA178:BB178">
    <cfRule type="cellIs" dxfId="136" priority="94" operator="equal">
      <formula>"x"</formula>
    </cfRule>
    <cfRule type="cellIs" dxfId="135" priority="93" operator="equal">
      <formula>"p"</formula>
    </cfRule>
    <cfRule type="cellIs" dxfId="134" priority="92" operator="equal">
      <formula>"d"</formula>
    </cfRule>
    <cfRule type="cellIs" dxfId="133" priority="91" operator="equal">
      <formula>"n"</formula>
    </cfRule>
  </conditionalFormatting>
  <conditionalFormatting sqref="AX182:AY182 BA182:BB182">
    <cfRule type="cellIs" dxfId="132" priority="84" operator="equal">
      <formula>"x"</formula>
    </cfRule>
    <cfRule type="cellIs" dxfId="131" priority="83" operator="equal">
      <formula>"p"</formula>
    </cfRule>
    <cfRule type="cellIs" dxfId="130" priority="81" operator="equal">
      <formula>"n"</formula>
    </cfRule>
    <cfRule type="cellIs" dxfId="129" priority="82" operator="equal">
      <formula>"d"</formula>
    </cfRule>
  </conditionalFormatting>
  <conditionalFormatting sqref="AX187:AY187 BA187:BB187">
    <cfRule type="cellIs" dxfId="128" priority="73" operator="equal">
      <formula>"p"</formula>
    </cfRule>
    <cfRule type="cellIs" dxfId="127" priority="72" operator="equal">
      <formula>"d"</formula>
    </cfRule>
    <cfRule type="cellIs" dxfId="126" priority="71" operator="equal">
      <formula>"n"</formula>
    </cfRule>
    <cfRule type="cellIs" dxfId="125" priority="74" operator="equal">
      <formula>"x"</formula>
    </cfRule>
  </conditionalFormatting>
  <conditionalFormatting sqref="AX192:AY192 BA192:BB192">
    <cfRule type="cellIs" dxfId="124" priority="61" operator="equal">
      <formula>"n"</formula>
    </cfRule>
    <cfRule type="cellIs" dxfId="123" priority="64" operator="equal">
      <formula>"x"</formula>
    </cfRule>
    <cfRule type="cellIs" dxfId="122" priority="63" operator="equal">
      <formula>"p"</formula>
    </cfRule>
    <cfRule type="cellIs" dxfId="121" priority="62" operator="equal">
      <formula>"d"</formula>
    </cfRule>
  </conditionalFormatting>
  <conditionalFormatting sqref="AX195:AY195 BA195:BB195">
    <cfRule type="cellIs" dxfId="120" priority="52" operator="equal">
      <formula>"d"</formula>
    </cfRule>
    <cfRule type="cellIs" dxfId="119" priority="53" operator="equal">
      <formula>"p"</formula>
    </cfRule>
    <cfRule type="cellIs" dxfId="118" priority="54" operator="equal">
      <formula>"x"</formula>
    </cfRule>
    <cfRule type="cellIs" dxfId="117" priority="51" operator="equal">
      <formula>"n"</formula>
    </cfRule>
  </conditionalFormatting>
  <conditionalFormatting sqref="AX197:AY197 BA197:BB197">
    <cfRule type="cellIs" dxfId="116" priority="43" operator="equal">
      <formula>"p"</formula>
    </cfRule>
    <cfRule type="cellIs" dxfId="115" priority="41" operator="equal">
      <formula>"n"</formula>
    </cfRule>
    <cfRule type="cellIs" dxfId="114" priority="44" operator="equal">
      <formula>"x"</formula>
    </cfRule>
    <cfRule type="cellIs" dxfId="113" priority="42" operator="equal">
      <formula>"d"</formula>
    </cfRule>
  </conditionalFormatting>
  <conditionalFormatting sqref="AX201:AY201 BA201:BB201">
    <cfRule type="cellIs" dxfId="112" priority="31" operator="equal">
      <formula>"n"</formula>
    </cfRule>
    <cfRule type="cellIs" dxfId="111" priority="32" operator="equal">
      <formula>"d"</formula>
    </cfRule>
    <cfRule type="cellIs" dxfId="110" priority="34" operator="equal">
      <formula>"x"</formula>
    </cfRule>
    <cfRule type="cellIs" dxfId="109" priority="33" operator="equal">
      <formula>"p"</formula>
    </cfRule>
  </conditionalFormatting>
  <conditionalFormatting sqref="AX211:AY211 BA211:BB211">
    <cfRule type="cellIs" dxfId="108" priority="24" operator="equal">
      <formula>"x"</formula>
    </cfRule>
    <cfRule type="cellIs" dxfId="107" priority="22" operator="equal">
      <formula>"d"</formula>
    </cfRule>
    <cfRule type="cellIs" dxfId="106" priority="21" operator="equal">
      <formula>"n"</formula>
    </cfRule>
    <cfRule type="cellIs" dxfId="105" priority="23" operator="equal">
      <formula>"p"</formula>
    </cfRule>
  </conditionalFormatting>
  <conditionalFormatting sqref="AY415:BA1048576">
    <cfRule type="cellIs" dxfId="104" priority="36634" operator="equal">
      <formula>"p"</formula>
    </cfRule>
    <cfRule type="cellIs" dxfId="103" priority="36633" operator="equal">
      <formula>"d"</formula>
    </cfRule>
    <cfRule type="cellIs" dxfId="102" priority="36635" operator="equal">
      <formula>"x"</formula>
    </cfRule>
    <cfRule type="cellIs" dxfId="101" priority="36632" operator="equal">
      <formula>"n"</formula>
    </cfRule>
  </conditionalFormatting>
  <conditionalFormatting sqref="AZ10 AZ12:AZ217">
    <cfRule type="cellIs" dxfId="100" priority="1" operator="equal">
      <formula>"n"</formula>
    </cfRule>
    <cfRule type="cellIs" dxfId="99" priority="2" operator="equal">
      <formula>"d"</formula>
    </cfRule>
    <cfRule type="cellIs" dxfId="98" priority="3" operator="equal">
      <formula>"p"</formula>
    </cfRule>
    <cfRule type="cellIs" dxfId="97" priority="4" operator="equal">
      <formula>"x"</formula>
    </cfRule>
  </conditionalFormatting>
  <conditionalFormatting sqref="BC1:BC1048576">
    <cfRule type="cellIs" dxfId="96" priority="17" operator="equal">
      <formula>1</formula>
    </cfRule>
  </conditionalFormatting>
  <conditionalFormatting sqref="BF1:BF1048576">
    <cfRule type="cellIs" dxfId="95" priority="2582" operator="equal">
      <formula>"neiesākta"</formula>
    </cfRule>
    <cfRule type="cellIs" dxfId="94" priority="2579" operator="equal">
      <formula>"iesākta"</formula>
    </cfRule>
    <cfRule type="cellIs" dxfId="93" priority="2580" operator="equal">
      <formula>"pabeigta"</formula>
    </cfRule>
  </conditionalFormatting>
  <conditionalFormatting sqref="BG11">
    <cfRule type="cellIs" dxfId="92" priority="2443" operator="equal">
      <formula>"d"</formula>
    </cfRule>
    <cfRule type="cellIs" dxfId="91" priority="2444" operator="equal">
      <formula>"x"</formula>
    </cfRule>
  </conditionalFormatting>
  <conditionalFormatting sqref="BG15">
    <cfRule type="cellIs" dxfId="90" priority="569" operator="equal">
      <formula>"d"</formula>
    </cfRule>
    <cfRule type="cellIs" dxfId="89" priority="570" operator="equal">
      <formula>"x"</formula>
    </cfRule>
  </conditionalFormatting>
  <conditionalFormatting sqref="BG19">
    <cfRule type="cellIs" dxfId="88" priority="551" operator="equal">
      <formula>"d"</formula>
    </cfRule>
    <cfRule type="cellIs" dxfId="87" priority="552" operator="equal">
      <formula>"x"</formula>
    </cfRule>
  </conditionalFormatting>
  <conditionalFormatting sqref="BG24">
    <cfRule type="cellIs" dxfId="86" priority="546" operator="equal">
      <formula>"x"</formula>
    </cfRule>
    <cfRule type="cellIs" dxfId="85" priority="545" operator="equal">
      <formula>"d"</formula>
    </cfRule>
  </conditionalFormatting>
  <conditionalFormatting sqref="BG31">
    <cfRule type="cellIs" dxfId="84" priority="540" operator="equal">
      <formula>"x"</formula>
    </cfRule>
    <cfRule type="cellIs" dxfId="83" priority="539" operator="equal">
      <formula>"d"</formula>
    </cfRule>
  </conditionalFormatting>
  <conditionalFormatting sqref="BG37">
    <cfRule type="cellIs" dxfId="82" priority="533" operator="equal">
      <formula>"d"</formula>
    </cfRule>
    <cfRule type="cellIs" dxfId="81" priority="534" operator="equal">
      <formula>"x"</formula>
    </cfRule>
  </conditionalFormatting>
  <conditionalFormatting sqref="BG39">
    <cfRule type="cellIs" dxfId="80" priority="528" operator="equal">
      <formula>"x"</formula>
    </cfRule>
    <cfRule type="cellIs" dxfId="79" priority="527" operator="equal">
      <formula>"d"</formula>
    </cfRule>
  </conditionalFormatting>
  <conditionalFormatting sqref="BG42">
    <cfRule type="cellIs" dxfId="78" priority="521" operator="equal">
      <formula>"d"</formula>
    </cfRule>
    <cfRule type="cellIs" dxfId="77" priority="522" operator="equal">
      <formula>"x"</formula>
    </cfRule>
  </conditionalFormatting>
  <conditionalFormatting sqref="BG49">
    <cfRule type="cellIs" dxfId="76" priority="515" operator="equal">
      <formula>"d"</formula>
    </cfRule>
    <cfRule type="cellIs" dxfId="75" priority="516" operator="equal">
      <formula>"x"</formula>
    </cfRule>
  </conditionalFormatting>
  <conditionalFormatting sqref="BG53">
    <cfRule type="cellIs" dxfId="74" priority="509" operator="equal">
      <formula>"d"</formula>
    </cfRule>
    <cfRule type="cellIs" dxfId="73" priority="510" operator="equal">
      <formula>"x"</formula>
    </cfRule>
  </conditionalFormatting>
  <conditionalFormatting sqref="BG56">
    <cfRule type="cellIs" dxfId="72" priority="503" operator="equal">
      <formula>"d"</formula>
    </cfRule>
    <cfRule type="cellIs" dxfId="71" priority="504" operator="equal">
      <formula>"x"</formula>
    </cfRule>
  </conditionalFormatting>
  <conditionalFormatting sqref="BG58">
    <cfRule type="cellIs" dxfId="70" priority="497" operator="equal">
      <formula>"d"</formula>
    </cfRule>
    <cfRule type="cellIs" dxfId="69" priority="498" operator="equal">
      <formula>"x"</formula>
    </cfRule>
  </conditionalFormatting>
  <conditionalFormatting sqref="BG62">
    <cfRule type="cellIs" dxfId="68" priority="492" operator="equal">
      <formula>"x"</formula>
    </cfRule>
    <cfRule type="cellIs" dxfId="67" priority="491" operator="equal">
      <formula>"d"</formula>
    </cfRule>
  </conditionalFormatting>
  <conditionalFormatting sqref="BG65">
    <cfRule type="cellIs" dxfId="66" priority="485" operator="equal">
      <formula>"d"</formula>
    </cfRule>
    <cfRule type="cellIs" dxfId="65" priority="486" operator="equal">
      <formula>"x"</formula>
    </cfRule>
  </conditionalFormatting>
  <conditionalFormatting sqref="BG67">
    <cfRule type="cellIs" dxfId="64" priority="479" operator="equal">
      <formula>"d"</formula>
    </cfRule>
    <cfRule type="cellIs" dxfId="63" priority="480" operator="equal">
      <formula>"x"</formula>
    </cfRule>
  </conditionalFormatting>
  <conditionalFormatting sqref="BG69">
    <cfRule type="cellIs" dxfId="62" priority="474" operator="equal">
      <formula>"x"</formula>
    </cfRule>
    <cfRule type="cellIs" dxfId="61" priority="473" operator="equal">
      <formula>"d"</formula>
    </cfRule>
  </conditionalFormatting>
  <conditionalFormatting sqref="BG77">
    <cfRule type="cellIs" dxfId="60" priority="467" operator="equal">
      <formula>"d"</formula>
    </cfRule>
    <cfRule type="cellIs" dxfId="59" priority="468" operator="equal">
      <formula>"x"</formula>
    </cfRule>
  </conditionalFormatting>
  <conditionalFormatting sqref="BG79">
    <cfRule type="cellIs" dxfId="58" priority="462" operator="equal">
      <formula>"x"</formula>
    </cfRule>
    <cfRule type="cellIs" dxfId="57" priority="461" operator="equal">
      <formula>"d"</formula>
    </cfRule>
  </conditionalFormatting>
  <conditionalFormatting sqref="BG85">
    <cfRule type="cellIs" dxfId="56" priority="456" operator="equal">
      <formula>"x"</formula>
    </cfRule>
    <cfRule type="cellIs" dxfId="55" priority="455" operator="equal">
      <formula>"d"</formula>
    </cfRule>
  </conditionalFormatting>
  <conditionalFormatting sqref="BG87">
    <cfRule type="cellIs" dxfId="54" priority="449" operator="equal">
      <formula>"d"</formula>
    </cfRule>
    <cfRule type="cellIs" dxfId="53" priority="450" operator="equal">
      <formula>"x"</formula>
    </cfRule>
  </conditionalFormatting>
  <conditionalFormatting sqref="BG94">
    <cfRule type="cellIs" dxfId="52" priority="443" operator="equal">
      <formula>"d"</formula>
    </cfRule>
    <cfRule type="cellIs" dxfId="51" priority="444" operator="equal">
      <formula>"x"</formula>
    </cfRule>
  </conditionalFormatting>
  <conditionalFormatting sqref="BG99">
    <cfRule type="cellIs" dxfId="50" priority="437" operator="equal">
      <formula>"d"</formula>
    </cfRule>
    <cfRule type="cellIs" dxfId="49" priority="438" operator="equal">
      <formula>"x"</formula>
    </cfRule>
  </conditionalFormatting>
  <conditionalFormatting sqref="BG102">
    <cfRule type="cellIs" dxfId="48" priority="432" operator="equal">
      <formula>"x"</formula>
    </cfRule>
    <cfRule type="cellIs" dxfId="47" priority="431" operator="equal">
      <formula>"d"</formula>
    </cfRule>
  </conditionalFormatting>
  <conditionalFormatting sqref="BG105">
    <cfRule type="cellIs" dxfId="46" priority="426" operator="equal">
      <formula>"x"</formula>
    </cfRule>
    <cfRule type="cellIs" dxfId="45" priority="425" operator="equal">
      <formula>"d"</formula>
    </cfRule>
  </conditionalFormatting>
  <conditionalFormatting sqref="BG112">
    <cfRule type="cellIs" dxfId="44" priority="420" operator="equal">
      <formula>"x"</formula>
    </cfRule>
    <cfRule type="cellIs" dxfId="43" priority="419" operator="equal">
      <formula>"d"</formula>
    </cfRule>
  </conditionalFormatting>
  <conditionalFormatting sqref="BG120">
    <cfRule type="cellIs" dxfId="42" priority="413" operator="equal">
      <formula>"d"</formula>
    </cfRule>
    <cfRule type="cellIs" dxfId="41" priority="414" operator="equal">
      <formula>"x"</formula>
    </cfRule>
  </conditionalFormatting>
  <conditionalFormatting sqref="BG125">
    <cfRule type="cellIs" dxfId="40" priority="408" operator="equal">
      <formula>"x"</formula>
    </cfRule>
    <cfRule type="cellIs" dxfId="39" priority="407" operator="equal">
      <formula>"d"</formula>
    </cfRule>
  </conditionalFormatting>
  <conditionalFormatting sqref="BG127">
    <cfRule type="cellIs" dxfId="38" priority="401" operator="equal">
      <formula>"d"</formula>
    </cfRule>
    <cfRule type="cellIs" dxfId="37" priority="402" operator="equal">
      <formula>"x"</formula>
    </cfRule>
  </conditionalFormatting>
  <conditionalFormatting sqref="BG130">
    <cfRule type="cellIs" dxfId="36" priority="396" operator="equal">
      <formula>"x"</formula>
    </cfRule>
    <cfRule type="cellIs" dxfId="35" priority="395" operator="equal">
      <formula>"d"</formula>
    </cfRule>
  </conditionalFormatting>
  <conditionalFormatting sqref="BG135">
    <cfRule type="cellIs" dxfId="34" priority="390" operator="equal">
      <formula>"x"</formula>
    </cfRule>
    <cfRule type="cellIs" dxfId="33" priority="389" operator="equal">
      <formula>"d"</formula>
    </cfRule>
  </conditionalFormatting>
  <conditionalFormatting sqref="BG140">
    <cfRule type="cellIs" dxfId="32" priority="379" operator="equal">
      <formula>"d"</formula>
    </cfRule>
    <cfRule type="cellIs" dxfId="31" priority="380" operator="equal">
      <formula>"x"</formula>
    </cfRule>
  </conditionalFormatting>
  <conditionalFormatting sqref="BG145">
    <cfRule type="cellIs" dxfId="30" priority="370" operator="equal">
      <formula>"x"</formula>
    </cfRule>
    <cfRule type="cellIs" dxfId="29" priority="369" operator="equal">
      <formula>"d"</formula>
    </cfRule>
  </conditionalFormatting>
  <conditionalFormatting sqref="BG154">
    <cfRule type="cellIs" dxfId="28" priority="130" operator="equal">
      <formula>"x"</formula>
    </cfRule>
    <cfRule type="cellIs" dxfId="27" priority="129" operator="equal">
      <formula>"d"</formula>
    </cfRule>
  </conditionalFormatting>
  <conditionalFormatting sqref="BG159">
    <cfRule type="cellIs" dxfId="26" priority="120" operator="equal">
      <formula>"x"</formula>
    </cfRule>
    <cfRule type="cellIs" dxfId="25" priority="119" operator="equal">
      <formula>"d"</formula>
    </cfRule>
  </conditionalFormatting>
  <conditionalFormatting sqref="BG169">
    <cfRule type="cellIs" dxfId="24" priority="109" operator="equal">
      <formula>"d"</formula>
    </cfRule>
    <cfRule type="cellIs" dxfId="23" priority="110" operator="equal">
      <formula>"x"</formula>
    </cfRule>
  </conditionalFormatting>
  <conditionalFormatting sqref="BG173">
    <cfRule type="cellIs" dxfId="22" priority="99" operator="equal">
      <formula>"d"</formula>
    </cfRule>
    <cfRule type="cellIs" dxfId="21" priority="100" operator="equal">
      <formula>"x"</formula>
    </cfRule>
  </conditionalFormatting>
  <conditionalFormatting sqref="BG178">
    <cfRule type="cellIs" dxfId="20" priority="89" operator="equal">
      <formula>"d"</formula>
    </cfRule>
    <cfRule type="cellIs" dxfId="19" priority="90" operator="equal">
      <formula>"x"</formula>
    </cfRule>
  </conditionalFormatting>
  <conditionalFormatting sqref="BG182">
    <cfRule type="cellIs" dxfId="18" priority="80" operator="equal">
      <formula>"x"</formula>
    </cfRule>
    <cfRule type="cellIs" dxfId="17" priority="79" operator="equal">
      <formula>"d"</formula>
    </cfRule>
  </conditionalFormatting>
  <conditionalFormatting sqref="BG187">
    <cfRule type="cellIs" dxfId="16" priority="70" operator="equal">
      <formula>"x"</formula>
    </cfRule>
    <cfRule type="cellIs" dxfId="15" priority="69" operator="equal">
      <formula>"d"</formula>
    </cfRule>
  </conditionalFormatting>
  <conditionalFormatting sqref="BG192">
    <cfRule type="cellIs" dxfId="14" priority="59" operator="equal">
      <formula>"d"</formula>
    </cfRule>
    <cfRule type="cellIs" dxfId="13" priority="60" operator="equal">
      <formula>"x"</formula>
    </cfRule>
  </conditionalFormatting>
  <conditionalFormatting sqref="BG195">
    <cfRule type="cellIs" dxfId="12" priority="50" operator="equal">
      <formula>"x"</formula>
    </cfRule>
    <cfRule type="cellIs" dxfId="11" priority="49" operator="equal">
      <formula>"d"</formula>
    </cfRule>
  </conditionalFormatting>
  <conditionalFormatting sqref="BG197">
    <cfRule type="cellIs" dxfId="10" priority="40" operator="equal">
      <formula>"x"</formula>
    </cfRule>
    <cfRule type="cellIs" dxfId="9" priority="39" operator="equal">
      <formula>"d"</formula>
    </cfRule>
  </conditionalFormatting>
  <conditionalFormatting sqref="BG201">
    <cfRule type="cellIs" dxfId="8" priority="29" operator="equal">
      <formula>"d"</formula>
    </cfRule>
    <cfRule type="cellIs" dxfId="7" priority="30" operator="equal">
      <formula>"x"</formula>
    </cfRule>
  </conditionalFormatting>
  <conditionalFormatting sqref="BG211">
    <cfRule type="cellIs" dxfId="6" priority="20" operator="equal">
      <formula>"x"</formula>
    </cfRule>
    <cfRule type="cellIs" dxfId="5" priority="19" operator="equal">
      <formula>"d"</formula>
    </cfRule>
  </conditionalFormatting>
  <conditionalFormatting sqref="BI1:BI4">
    <cfRule type="cellIs" dxfId="4" priority="20554" operator="equal">
      <formula>"n"</formula>
    </cfRule>
  </conditionalFormatting>
  <hyperlinks>
    <hyperlink ref="B11" r:id="rId1" location="pu1-1-pakalpojumu-parvaldibas-politikas-planosana-un-aktualizesana" display="PU1.23." xr:uid="{0DC2C9F6-1798-4E4B-BA82-4DACF0C32DD7}"/>
    <hyperlink ref="B153:E153" r:id="rId2" display="3. Pakalpojumu pārvaldībai nepieciešamās spējas un resursi" xr:uid="{A50D3C79-04CC-41EE-BB7D-4BF863DA28FD}"/>
    <hyperlink ref="B15" r:id="rId3" location="pu1-2-nozaru-pasvaldibu-un-iestazu-pakalpojumu-attistibas-planu-izveide-un-aktualizesana" display="PU1–2" xr:uid="{4DD440BD-60BA-49D3-AFD9-C3EDBBBCED3C}"/>
    <hyperlink ref="B19" r:id="rId4" location="pu1-5-pakalpojumu-parvaldibas-politikas-un-attistibas-planu-istenosanas-kontrole-un-vadiba" xr:uid="{464DB200-26A0-479A-8B87-11B68116D771}"/>
    <hyperlink ref="B24" r:id="rId5" location="pu2-1-pakalpojumu-planosana-izveide-ieviesana-uzturesana-un-attistiba" xr:uid="{A2548B05-3204-485C-9AFC-BCFEA3C0B349}"/>
    <hyperlink ref="B31" r:id="rId6" location="pu2-2-pakalpojumu-galveno-sanemeju-grupu-un-vajadzibu-apzinasana" xr:uid="{7D3F72AC-609D-40B8-9E02-EE34CC5A4DAD}"/>
    <hyperlink ref="B37" r:id="rId7" location="pu2-3-pakalpojumu-sniegsanas-un-uzturesanas-rezultativako-un-efektivako-veidu-noteiksana" xr:uid="{FD04B8A4-0DE0-4387-BCE6-99578DD00266}"/>
    <hyperlink ref="B39" r:id="rId8" location="pu2-4-pakalpojumu-sniegsanas-un-uzturesanas-rezultativitati-un-efektivitati-raksturojosu-raditaju-noteiksana-galveno-darbibas-raditaju-noteiksana" xr:uid="{C98529DF-D7E6-44C7-88DC-A8C332D8E861}"/>
    <hyperlink ref="B42" r:id="rId9" location="pu2-5-pakalpojumu-parvaldibai-nepieciesamo-speju-un-resursu-nodrosinasana" xr:uid="{729EFAB7-0F34-49E6-9CA1-20DD5052F678}"/>
    <hyperlink ref="B49" r:id="rId10" location="pu2-6-pakalpojumu-parvaldibas-specialo-normativo-aktu-izstrade-un-pilnveide" xr:uid="{7884E4EA-5663-4627-B995-E0B3CF0D035E}"/>
    <hyperlink ref="B53" r:id="rId11" location="pu2-7-pakalpojumu-aprakstu-veidosana-registresana-un-uzturesana" xr:uid="{60F79D83-9DBB-4169-956B-6D664F635A2F}"/>
    <hyperlink ref="B56" r:id="rId12" location="pu2-8-informacijas-nodrosinasana-pakalpojumu-sanemejiem-par-pieejamiem-pakalpojumiem" xr:uid="{66856E14-0204-4E01-8C1E-5F3C3BA46609}"/>
    <hyperlink ref="B58" r:id="rId13" location="pu2-9-pakalpojumu-limenu-noteiksana-un-pakalpojumu-limenu-vienosanas-nosacijumu-saskanosana-ar-pakalpojumu-sanemejiem" xr:uid="{CE7CF96F-AAF0-4F5B-B2C3-7009FF403539}"/>
    <hyperlink ref="B62" r:id="rId14" location="pu2-10-ar-pakalpojumu-parvaldibu-saistitas-starpiestazu-un-parrobezu-sadarbibas-koordinesana" xr:uid="{A28F66B9-41B6-4678-A285-5DBB9D3FFCC4}"/>
    <hyperlink ref="B65" r:id="rId15" location="pu2-11-zinasanu-uzkrasana-un-pieejamibas-nodrosinasana" xr:uid="{369BA72A-FC17-4F90-89EF-7F1941675E85}"/>
    <hyperlink ref="B67" r:id="rId16" location="pu2-12-ar-pakalpojumu-parvaldibu-saistita-metodiska-atbalsta-nodrosinasana-pakalpojumu-sniegsana-iesaistitajiem" xr:uid="{6FDCA434-80BE-40D3-B902-0C3F40900B50}"/>
    <hyperlink ref="B69" r:id="rId17" location="pu2-13-pakalpojumu-un-resursu-pieejamibas-un-nepartrauktibas-planosana-un-nodrosinasana" xr:uid="{48B734D4-FABF-4DFD-AEC9-75393B73510E}"/>
    <hyperlink ref="B77" r:id="rId18" location="pu2-14-pieklustamibas-nodrosinasana-pakalpojumiem" xr:uid="{CE420253-E975-4C74-9CE9-E3E6A8B36674}"/>
    <hyperlink ref="B79" r:id="rId19" location="pu2-15-pakalpojumu-pieprasijumu-parvaldiba-un-izpildes-nodrosinasana" xr:uid="{5DF93BDA-2BC9-4163-B610-7C84E87B239C}"/>
    <hyperlink ref="B85" r:id="rId20" location="pu2-16-atbalsta-nodrosinasana-pakalpojumu-sanemejiem" xr:uid="{17BB8D40-D6EB-4DE2-A638-0033BAD64E0F}"/>
    <hyperlink ref="B87" r:id="rId21" location="pu2-17-pakalpojumu-limenu-vienosanas-nosacijumu-izpildes-kontrole-un-nodrosinasana" xr:uid="{AE6D7498-3E17-4AA6-BF07-5B3B8AEA1009}"/>
    <hyperlink ref="B94" r:id="rId22" location="pu2-18-pakalpojumu-sanemeju-ierosinajumu-un-sudzibu-apkoposana-izvertesana-un-nepieciesamo-darbibu-veiksana" xr:uid="{1713C78F-72FD-434D-AA8C-B18B5EE94C93}"/>
    <hyperlink ref="B99" r:id="rId23" location="pu2-19-pakalpojumu-sniegsanas-apjomu-un-tiem-nepieciesama-nodrosinajuma-atbilstibas-parvaldiba" xr:uid="{573294FB-FAA4-4DB2-88C7-A5B4FDEB132F}"/>
    <hyperlink ref="B102" r:id="rId24" location="pu2-20-ar-pakalpojumu-un-resursu-parvaldibu-saistitu-izmainu-istenosana" xr:uid="{1B069779-6515-4644-BC93-15B1BAFE4FF4}"/>
    <hyperlink ref="B105" r:id="rId25" location="pu2-21-iespejami-atra-pakalpojumu-pieejamibas-atjaunosana" xr:uid="{8D46FCA2-5145-45E5-8EAE-53778F1FBCA8}"/>
    <hyperlink ref="B112" r:id="rId26" location="pu2-22-pakalpojumu-pieejamibas-partraukumu-celonu-apzinasana-un-noversana" xr:uid="{99A47D34-637D-4CCE-B823-8DC23273B5FA}"/>
    <hyperlink ref="B120" r:id="rId27" location="pu2-23-merijumu-veiksana-un-rezultatu-izmantosana" xr:uid="{D886CCF1-CB7F-401D-8D12-8B0D18265648}"/>
    <hyperlink ref="B125" r:id="rId28" location="pu3-1-nemitiga-pilnveide" xr:uid="{D5CD9F35-EDBE-4736-B5C5-59B5BE47B34C}"/>
    <hyperlink ref="B127" r:id="rId29" location="pu3-2-parvaldibas-dalibnieku-iesaiste" xr:uid="{5C6A2DD3-8D5A-4808-A6CF-8D9D23E0F09B}"/>
    <hyperlink ref="B130" r:id="rId30" location="pu3-3-istenoto-aktivitasu-kontrole" xr:uid="{DFA57D24-684A-403E-9FAD-BE2B7B8609DA}"/>
    <hyperlink ref="B135" r:id="rId31" location="pu3-4-finansu-parvaldiba" xr:uid="{082D5A32-BE03-46CF-8CE8-DAA25EEAA2C1}"/>
    <hyperlink ref="B154" r:id="rId32" xr:uid="{28567C00-9E99-48A3-90D6-2FE837593B7B}"/>
    <hyperlink ref="B159" r:id="rId33" xr:uid="{479C7F66-7824-4797-BECC-044FC161D071}"/>
    <hyperlink ref="B169" r:id="rId34" xr:uid="{E5C0B437-091E-4844-B643-DF9B40A670B4}"/>
    <hyperlink ref="B173" r:id="rId35" xr:uid="{546B5C11-5891-4BD3-9B16-B34CFFC7A83A}"/>
    <hyperlink ref="B178" r:id="rId36" xr:uid="{A9305B6F-6E2E-4CDC-8B21-567F4213DDE3}"/>
    <hyperlink ref="B182" r:id="rId37" xr:uid="{5D3DE130-130B-4268-955D-2F6579A155BA}"/>
    <hyperlink ref="B187" r:id="rId38" xr:uid="{AC5B8999-55F9-44FB-8890-B00387B620EE}"/>
    <hyperlink ref="B192" r:id="rId39" xr:uid="{0DB7B1CF-B628-4C69-BD7E-552A28D72A82}"/>
    <hyperlink ref="B195" r:id="rId40" xr:uid="{FF5FB0F7-20B2-4B93-AFE8-758EF4B98E8B}"/>
    <hyperlink ref="B197" r:id="rId41" xr:uid="{FAEE1FEC-4F17-4597-A6BE-762AFEAC0EC9}"/>
    <hyperlink ref="B201" r:id="rId42" xr:uid="{0EF6ECD3-76B9-4709-9737-A866F246A199}"/>
    <hyperlink ref="B211" r:id="rId43" xr:uid="{38FCD01B-2D11-4697-8CE7-6192CFF6E14A}"/>
    <hyperlink ref="H6" r:id="rId44" xr:uid="{8CF44D87-4AA4-4C5E-A11C-B4FE33C9974B}"/>
    <hyperlink ref="I6" r:id="rId45" xr:uid="{6F5A5FB1-5209-45FE-B5B6-D60932ABAC88}"/>
    <hyperlink ref="J6" r:id="rId46" xr:uid="{D34BD36E-260B-473A-B488-D5D39F8D2C1F}"/>
    <hyperlink ref="K6" r:id="rId47" xr:uid="{49FBCCBE-78C7-4C84-950E-8636EF956A60}"/>
    <hyperlink ref="L6" r:id="rId48" xr:uid="{FAB35B8B-6B1A-45AF-ADA6-9B5633A13A2F}"/>
    <hyperlink ref="M6" r:id="rId49" xr:uid="{B2CED767-8629-476D-B030-7D6AA2136391}"/>
    <hyperlink ref="N6" r:id="rId50" xr:uid="{4D482B7F-814B-46D1-B83B-9D3BD5922FA9}"/>
    <hyperlink ref="O6" r:id="rId51" xr:uid="{36A2F395-CBE7-4C14-A2ED-80FE8F337AB0}"/>
    <hyperlink ref="P6" r:id="rId52" xr:uid="{488755FD-76F7-4E1D-B53D-BCBF50C37F9E}"/>
    <hyperlink ref="Q6" r:id="rId53" xr:uid="{F0B9600D-D84D-47FB-92A3-C64C4D4A0ABE}"/>
    <hyperlink ref="R6" r:id="rId54" xr:uid="{3EC94C99-84D6-41F3-9625-9D3D485C3DBB}"/>
    <hyperlink ref="S6" r:id="rId55" xr:uid="{721EC8BE-BB84-4588-A98D-9E83B838BEB3}"/>
    <hyperlink ref="T6" r:id="rId56" location="pu1-1-pakalpojumu-parvaldibas-politikas-planosana-un-aktualizesana" display="PU1.23." xr:uid="{A4BEEBC5-71F9-4484-B003-72AB3BEC7884}"/>
    <hyperlink ref="U6" r:id="rId57" location="pu1-2-nozaru-pasvaldibu-un-iestazu-pakalpojumu-attistibas-planu-izveide-un-aktualizesana" display="PU1–2" xr:uid="{A12FDA62-8023-40DA-9FB5-F9C591EEE947}"/>
    <hyperlink ref="V6" r:id="rId58" location="pu1-5-pakalpojumu-parvaldibas-politikas-un-attistibas-planu-istenosanas-kontrole-un-vadiba" xr:uid="{C2ED91B4-4944-4DF8-9439-9F5860C4AA54}"/>
    <hyperlink ref="W6" r:id="rId59" location="pu2-1-pakalpojumu-planosana-izveide-ieviesana-uzturesana-un-attistiba" xr:uid="{680A550F-5CE3-432F-AD12-4D729701FFF9}"/>
    <hyperlink ref="X6" r:id="rId60" location="pu2-2-pakalpojumu-galveno-sanemeju-grupu-un-vajadzibu-apzinasana" xr:uid="{91D340FD-1606-420C-8382-06C0EF56DC6E}"/>
    <hyperlink ref="Y6" r:id="rId61" location="pu2-3-pakalpojumu-sniegsanas-un-uzturesanas-rezultativako-un-efektivako-veidu-noteiksana" xr:uid="{D3F92B01-9F70-480D-A01E-65D72A572365}"/>
    <hyperlink ref="Z6" r:id="rId62" location="pu2-4-pakalpojumu-sniegsanas-un-uzturesanas-rezultativitati-un-efektivitati-raksturojosu-raditaju-noteiksana-galveno-darbibas-raditaju-noteiksana" xr:uid="{A593314F-B6DF-4766-AB9E-5F47B7A8ECA5}"/>
    <hyperlink ref="AA6" r:id="rId63" location="pu2-5-pakalpojumu-parvaldibai-nepieciesamo-speju-un-resursu-nodrosinasana" xr:uid="{96EAB594-C164-4821-AA54-B2AE36C30A82}"/>
    <hyperlink ref="AB6" r:id="rId64" location="pu2-6-pakalpojumu-parvaldibas-specialo-normativo-aktu-izstrade-un-pilnveide" xr:uid="{A72426EB-1F36-46F5-955A-D24494DC7C43}"/>
    <hyperlink ref="AC6" r:id="rId65" location="pu2-7-pakalpojumu-aprakstu-veidosana-registresana-un-uzturesana" xr:uid="{48603545-21B9-4894-BE97-5303DEEDBE59}"/>
    <hyperlink ref="AD6" r:id="rId66" location="pu2-8-informacijas-nodrosinasana-pakalpojumu-sanemejiem-par-pieejamiem-pakalpojumiem" xr:uid="{7AB04817-60A6-4F48-B54C-8EF51A51B15C}"/>
    <hyperlink ref="AE6" r:id="rId67" location="pu2-9-pakalpojumu-limenu-noteiksana-un-pakalpojumu-limenu-vienosanas-nosacijumu-saskanosana-ar-pakalpojumu-sanemejiem" xr:uid="{C715006C-2F9C-4DD5-BC59-DA2887A02BBB}"/>
    <hyperlink ref="AF6" r:id="rId68" location="pu2-10-ar-pakalpojumu-parvaldibu-saistitas-starpiestazu-un-parrobezu-sadarbibas-koordinesana" xr:uid="{D5B053B8-F658-473E-95E5-DDB1B80133CC}"/>
    <hyperlink ref="AG6" r:id="rId69" location="pu2-11-zinasanu-uzkrasana-un-pieejamibas-nodrosinasana" xr:uid="{CBD0007C-E1D8-41C1-B27F-87EDA02C6EC3}"/>
    <hyperlink ref="AH6" r:id="rId70" location="pu2-12-ar-pakalpojumu-parvaldibu-saistita-metodiska-atbalsta-nodrosinasana-pakalpojumu-sniegsana-iesaistitajiem" xr:uid="{46A038A8-36CF-4F81-949C-08EF3A8D81A4}"/>
    <hyperlink ref="AI6" r:id="rId71" location="pu2-13-pakalpojumu-un-resursu-pieejamibas-un-nepartrauktibas-planosana-un-nodrosinasana" xr:uid="{E0C9BA60-E3BE-464C-94C0-A69741B373EC}"/>
    <hyperlink ref="AJ6" r:id="rId72" location="pu2-14-pieklustamibas-nodrosinasana-pakalpojumiem" xr:uid="{32D3ACC8-BE22-4E5E-91BA-9CCA64ADB1BC}"/>
    <hyperlink ref="AK6" r:id="rId73" location="pu2-15-pakalpojumu-pieprasijumu-parvaldiba-un-izpildes-nodrosinasana" xr:uid="{E6E42CC8-D88D-4853-9DAD-D641C804CECB}"/>
    <hyperlink ref="AL6" r:id="rId74" location="pu2-16-atbalsta-nodrosinasana-pakalpojumu-sanemejiem" xr:uid="{C7B454C2-8AA1-406C-B6B2-F8BA57DB13A6}"/>
    <hyperlink ref="AM6" r:id="rId75" location="pu2-17-pakalpojumu-limenu-vienosanas-nosacijumu-izpildes-kontrole-un-nodrosinasana" xr:uid="{264FCD06-6A11-4263-B5E3-A4451FFFA60E}"/>
    <hyperlink ref="AN6" r:id="rId76" location="pu2-18-pakalpojumu-sanemeju-ierosinajumu-un-sudzibu-apkoposana-izvertesana-un-nepieciesamo-darbibu-veiksana" xr:uid="{4A64BC47-8A4E-4012-8710-4CB804D7D482}"/>
    <hyperlink ref="AO6" r:id="rId77" location="pu2-19-pakalpojumu-sniegsanas-apjomu-un-tiem-nepieciesama-nodrosinajuma-atbilstibas-parvaldiba" xr:uid="{50CDB6DA-BB71-419A-9382-74D33531C585}"/>
    <hyperlink ref="AP6" r:id="rId78" location="pu2-20-ar-pakalpojumu-un-resursu-parvaldibu-saistitu-izmainu-istenosana" xr:uid="{9FE6EC6E-7C14-4EFA-9255-AFF2B9CA22E9}"/>
    <hyperlink ref="AQ6" r:id="rId79" location="pu2-21-iespejami-atra-pakalpojumu-pieejamibas-atjaunosana" xr:uid="{79ED726E-FE89-4B9C-8160-6D217472CE14}"/>
    <hyperlink ref="AR6" r:id="rId80" location="pu2-22-pakalpojumu-pieejamibas-partraukumu-celonu-apzinasana-un-noversana" xr:uid="{0601E9D5-16D2-41F5-A942-E4F69527DE45}"/>
    <hyperlink ref="AS6" r:id="rId81" location="pu2-23-merijumu-veiksana-un-rezultatu-izmantosana" xr:uid="{E496C6D8-7B08-4EA0-A498-AD1BC4418D5F}"/>
    <hyperlink ref="AT6" r:id="rId82" location="pu3-1-nemitiga-pilnveide" xr:uid="{E5DD46F1-76E6-494F-8D03-E970095A8493}"/>
    <hyperlink ref="AU6" r:id="rId83" location="pu3-2-parvaldibas-dalibnieku-iesaiste" xr:uid="{31717E40-4BE6-4DD4-89A0-0D013D7BAB0B}"/>
    <hyperlink ref="AV6" r:id="rId84" location="pu3-3-istenoto-aktivitasu-kontrole" xr:uid="{54B2931E-A415-4AB7-9596-5B5FCCFE089B}"/>
    <hyperlink ref="AW6" r:id="rId85" location="pu3-4-finansu-parvaldiba" xr:uid="{1BEFFA0B-80FB-4143-9CC2-F26E42D45750}"/>
    <hyperlink ref="B10:E10" r:id="rId86" display="1. Pakalpojumu pārvaldības uzdevumi (PU) un lomu pienākumi (LP)" xr:uid="{72083D2B-6E40-481F-8DF3-304E09F6C976}"/>
    <hyperlink ref="B155:C155" r:id="rId87" location="s1-1-pakalpojumu-parvaldibas-organizatoriskas-strukturas-izveides-vispareji-nosacijumi" display="S1-1" xr:uid="{875FA897-994B-4F8E-A52A-8BDD1735162F}"/>
    <hyperlink ref="B156:C156" r:id="rId88" location="s1-2-pakalpojumu-parvaldibas-organizatoriska-struktura-nozaru-ministrijam-un-paklautibas-iestadem" display="S1-2" xr:uid="{6C523885-9095-46A9-9665-A7F38BCBDD9E}"/>
    <hyperlink ref="B157:C157" r:id="rId89" location="s1-4-pakalpojumu-parvaldibas-organizatoriska-struktura-iestadem-kam-nav-nozares-ministrijas-vai-pasvaldibas-paklautibas" display="S1-3" xr:uid="{E4F46D60-C716-4542-B499-EF8605CC81DC}"/>
    <hyperlink ref="B158:C158" r:id="rId90" location="s1-5-pakalpojumu-parvaldibas-organizatoriskas-strukturas-optimizesana" display="S1-4" xr:uid="{A6F93A7C-0045-4EAD-9407-CE52970184CC}"/>
    <hyperlink ref="B160:C160" r:id="rId91" location="s2-1-pakalpojumu-kultura-un-tas-veidosana" display="S2-1" xr:uid="{339CADC1-FBC5-4EF0-87AA-FD925BFC33DA}"/>
    <hyperlink ref="B161:C161" r:id="rId92" location="s2-2-pakalpojumu-parvaldibai-atbilstosas-vertibas" display="S2-2" xr:uid="{86B502BC-FE7E-444C-991C-C3CAD1C2E9D4}"/>
    <hyperlink ref="B166:C166" r:id="rId93" location="s2-3-pakalpojumu-parvaldibas-attistiba" display="S2-3" xr:uid="{D39B1281-E25B-4075-B38D-A648345606C0}"/>
    <hyperlink ref="B168:C168" r:id="rId94" location="s2-4-saimnieka-attieksme" display="S2-4" xr:uid="{BDF14AE4-B34A-44C6-A6F4-47C0CC7C5B48}"/>
    <hyperlink ref="B170:C170" r:id="rId95" location="s3-1-personala-amati-un-lomas" display="S3-1" xr:uid="{237D2DED-F032-473F-8929-1DFD724F28E0}"/>
    <hyperlink ref="B171:C171" r:id="rId96" location="s3-2-personala-pietiekamiba" display="S3-2" xr:uid="{0F969668-5EC5-4AB5-8C6B-FE24189B9C28}"/>
    <hyperlink ref="B172:C172" r:id="rId97" location="s3-3-personala-piemerotiba" display="S3-3" xr:uid="{CBE7FD76-53CF-4E97-A108-CFCBAD16DD19}"/>
    <hyperlink ref="B174:C174" r:id="rId98" location="s4-2-visparejas-pakalpojumu-parvaldibas-politikas-istenosanas-kompetences" display="S4-2" xr:uid="{17C6C2E8-F937-4FF0-8674-872DB0BCA04A}"/>
    <hyperlink ref="B175:C175" r:id="rId99" location="s4-3-pakalpojumu-parvaldibas-uzdevumu-veiksanas-kompetences" display="S4-3" xr:uid="{3F9417E1-D916-4702-88C8-2C5DE7BCCA02}"/>
    <hyperlink ref="B176:C176" r:id="rId100" location="s4-4-pakalpojumu-izveides-sniegsanas-un-pilnveides-nosacijumu-istenosanas-kompetences" display="S4-4" xr:uid="{AD1CEC2B-1DA2-4ED0-A206-F7DDA832F7F7}"/>
    <hyperlink ref="B177:C177" r:id="rId101" location="s4-5-pakalpojumiem-un-pakalpojumu-parvaldibai-nepieciesamo-speju-un-resursu-nodrosinasanas-kompetences" display="S4-5" xr:uid="{AF3BABEA-15EE-409F-B1BC-2533DA8CDC9D}"/>
    <hyperlink ref="B179:C179" r:id="rId102" location="s5-1-valsti-vienotas-visparejas-ar-pakalpojumu-parvaldibu-saistitas-vadlinijas" display="S5-1" xr:uid="{1F5B4E69-C462-4FAC-A373-CB5E7A01DBCC}"/>
    <hyperlink ref="B180:C180" r:id="rId103" location="s5-2-nozare-vienotas-specializetas-ar-pakalpojumu-parvaldibu-saistitas-vadlinijas" display="S5-2" xr:uid="{873B21DE-1A2D-4C71-BF0F-3E8F10B2A0F2}"/>
    <hyperlink ref="B181:C181" r:id="rId104" location="s5-4-iestade-vienotas-specializetas-ar-pakalpojumu-parvaldibu-saistitas-vadlinijas" display="S5-4" xr:uid="{229198D7-3F22-48C4-9C7E-FF4DEFA80328}"/>
    <hyperlink ref="B183:C183" r:id="rId105" location="s6-1-valsti-vienoti-vispareji-ar-pakalpojumu-parvaldibu-saistiti-procesi" display="S6-1" xr:uid="{D3841C34-C9F7-47C5-BD8D-0793036B49BF}"/>
    <hyperlink ref="B184:C184" r:id="rId106" location="s6-2-nozare-vienoti-specializeti-ar-pakalpojumu-parvaldibu-saistiti-procesi" display="S6-2" xr:uid="{A1C7F265-B94B-40EC-899E-7325B62F0782}"/>
    <hyperlink ref="B185:C185" r:id="rId107" location="s6-4-iestade-vienoti-specializeti-ar-pakalpojumu-parvaldibu-saistiti-procesi" display="S6-4" xr:uid="{232BC987-4780-4851-9D55-2D7F616B0097}"/>
    <hyperlink ref="B188:C188" r:id="rId108" location="s7-1-normativais-regulejums-kas-nosaka-valsti-vienotu-vispareju-kartibu-pakalpojumu-parvaldibas-istenosanai" display="S7-1" xr:uid="{ED8FEB35-64C8-4C02-876F-AA894D75ACEB}"/>
    <hyperlink ref="B189:C189" r:id="rId109" location="s7-2-normativais-regulejums-kas-nosaka-nozare-vienotu-specializetu-kartibu-pakalpojumu-parvaldibas-istenosanai" display="S7-2" xr:uid="{C8809AD8-2359-44E2-BBAB-4714E966E531}"/>
    <hyperlink ref="B190:C190" r:id="rId110" location="s7-4-normativais-regulejums-kas-nosaka-iestade-vienotu-specializetu-kartibu-pakalpojumu-parvaldibas-istenosanai" display="S7-4" xr:uid="{D57D2261-B692-48A7-A97C-80F840AD313E}"/>
    <hyperlink ref="B193:C193" r:id="rId111" location="s8-1-partneru-piesaiste" display="S8-1" xr:uid="{87619231-37CF-4D84-856A-D3985685C0EA}"/>
    <hyperlink ref="B194:C194" r:id="rId112" location="s8-4-partneru-parvaldiba" display="S8-4" xr:uid="{A173E6BB-BE5A-44A8-83AB-AE8E8654B8D7}"/>
    <hyperlink ref="B196:C196" r:id="rId113" location="s9-1-pakalpojumu-sanemeju-lidzdaliba" display="S9-1" xr:uid="{C55AED35-718F-46E2-A3A9-A9BA0F97B091}"/>
    <hyperlink ref="B202:C202" r:id="rId114" location="r2-1-valsts-vienotais-registrs" display="R2-1" xr:uid="{F45C7E96-9ECC-49B7-8F35-CA661BA6F8D1}"/>
    <hyperlink ref="B203:C203" r:id="rId115" location="r2-2-pasapkalposanas-timeklvietnes-un-mobilas-lietotnes" display="R2-2" xr:uid="{BE0E9E23-9F61-47B1-813F-D362211FB38B}"/>
    <hyperlink ref="B204:C204" r:id="rId116" location="r2-2-pasapkalposanas-timeklvietnes-un-mobilas-lietotnes" display="R2-3" xr:uid="{D2420CE4-9FE3-4063-9CAB-D3E0AFCA033D}"/>
    <hyperlink ref="B205:C205" r:id="rId117" location="r2-4-specializeti-pamatdarbibas-digitalo-tehnologiju-risinajumi" display="R2-4" xr:uid="{9CB49ACF-05EB-4E0E-9E1A-9FA6EE705076}"/>
    <hyperlink ref="B206:C206" r:id="rId118" location="r2-5-dazadi-pakalpojumu-parvaldibai-nepieciesami-digitalo-tehnologiju-risinajumi" display="R2-5" xr:uid="{8DB3A645-314C-4AFE-A412-21CB72205D9D}"/>
    <hyperlink ref="B208:C208" r:id="rId119" location="r2-6-dazadas-pakalpojumiem-un-pakalpojumu-parvaldibai-nepieciesamas-koplietosanas-komponentes" display="R2-6" xr:uid="{5B814B75-3587-42F7-B60D-46508E06D71C}"/>
    <hyperlink ref="B209:C209" r:id="rId120" location="r2-7-tehnologiskais-nodrosinajums-atbalsta-funkciju-istenosanai" display="R2-7" xr:uid="{8ABC51C0-0BD8-449E-9459-0B4C533852B3}"/>
    <hyperlink ref="B210:C210" r:id="rId121" location="r2-8-infrastruktura" display="R2-8" xr:uid="{DBB2BC55-345F-4C31-8089-5CE5F61C4936}"/>
    <hyperlink ref="D2:E2" r:id="rId122" location="4-loma-iestades-pakalpojumu-kopuma-saimnieks" display="Iestādes pakalpojumu kopuma saimnieks ✦ " xr:uid="{62E706C4-9674-4A45-A750-D0E0F2DCDFEA}"/>
    <hyperlink ref="B139:E139" r:id="rId123" location="pu2-1-pakalpojumu-planosana-izveide-ieviesana-uzturesana-un-attistiba" display="Iestādes pakalpojumu kopums" xr:uid="{E2F84234-0D4A-4BEB-BE83-766390B161CD}"/>
    <hyperlink ref="B200:C200" r:id="rId124" location="r1-1-informacijas-pielietojums" display="R1-1" xr:uid="{5F4519B6-3C9B-4773-9489-75A544F89C77}"/>
    <hyperlink ref="B198:C198" r:id="rId125" location="r1-3-informacijas-noteiksana" display="R1-3" xr:uid="{72476650-396D-48D7-A171-3E2ADC62BED9}"/>
    <hyperlink ref="B199:C199" r:id="rId126" location="r1-2-informacijas-veidi" display="R1-2" xr:uid="{C9962494-81B7-4FEB-B051-000C4380F716}"/>
  </hyperlinks>
  <pageMargins left="0.7" right="0.7" top="0.75" bottom="0.75" header="0.3" footer="0.3"/>
  <pageSetup paperSize="8" scale="47" fitToHeight="0" orientation="landscape" verticalDpi="0" r:id="rId127"/>
  <legacyDrawing r:id="rId128"/>
  <extLst>
    <ext xmlns:x14="http://schemas.microsoft.com/office/spreadsheetml/2009/9/main" uri="{CCE6A557-97BC-4b89-ADB6-D9C93CAAB3DF}">
      <x14:dataValidations xmlns:xm="http://schemas.microsoft.com/office/excel/2006/main" count="3">
        <x14:dataValidation type="list" showInputMessage="1" showErrorMessage="1" error="Neatbilstoša vērtība!" xr:uid="{3FE681B5-BD5E-4B80-9E0B-EC3C946F3F1F}">
          <x14:formula1>
            <xm:f>Izvēlnes!$C$2:$C$5</xm:f>
          </x14:formula1>
          <xm:sqref>E136:E138 E16:E18 E20:E23 E209 E32:E36 E38 E12:E14 E25:E30 E50:E52 E54:E55 E57 E59:E61 E63:E64 E66 E68 E43:E48 E78 E80:E84 E86 E70:E76 E95:E98 E100:E101 E103:E104 E88:E93 E106:E111 E121:E124 E126 E128:E129 E131:E134 E40:E41 E146:E152 E170:E172 E160:E168 E174:E177 E196 E141:E144 E198:E200 E113:E119 E202:E204 E206:E207 E155 E158</xm:sqref>
        </x14:dataValidation>
        <x14:dataValidation type="list" showInputMessage="1" showErrorMessage="1" error="Neatbilstoša vērtība!" xr:uid="{6880CF3C-90F7-40C6-B0D9-BBC610C140F0}">
          <x14:formula1>
            <xm:f>Izvēlnes!$E$2:$E$5</xm:f>
          </x14:formula1>
          <xm:sqref>BF12:BF14 BF179:BF181 BF16:BF18 BF20:BF23 BF212:BF217 BF32:BF36 BF38 BF113:BF119 BF25:BF30 BF50:BF52 BF54:BF55 BF57 BF59:BF61 BF63:BF64 BF66 BF68 BF43:BF48 BF78 BF80:BF84 BF86 BF70:BF76 BF95:BF98 BF100:BF101 BF103:BF104 BF88:BF93 BF106:BF111 BF121:BF124 BF126 BF128:BF129 BF131:BF134 BF40:BF41 BF141:BF144 BF170:BF172 BF160:BF168 BF183:BF186 BF188:BF191 BF196 BF193:BF194 BF198:BF200 BF136:BF138 BF155:BF158 BF174:BF177 BF202:BF210 BF146:BF152</xm:sqref>
        </x14:dataValidation>
        <x14:dataValidation type="list" showInputMessage="1" showErrorMessage="1" error="Neatbilstoša vērtība!" xr:uid="{7BB766B0-86B1-4516-B892-486A66DEDB93}">
          <x14:formula1>
            <xm:f>Izvēlnes!$B$2:$B$6</xm:f>
          </x14:formula1>
          <xm:sqref>E179:E181 E183:E186 E188:E191 E193:E194 E210 E205 E208 E212:E217 E156:E157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39A1A-0BC7-4119-8FE8-E50AF0BB667A}">
  <sheetPr>
    <tabColor rgb="FFFFFF00"/>
  </sheetPr>
  <dimension ref="A1:AT23"/>
  <sheetViews>
    <sheetView showGridLines="0" showZeros="0" zoomScaleNormal="100" workbookViewId="0"/>
  </sheetViews>
  <sheetFormatPr defaultRowHeight="24.95" customHeight="1" outlineLevelCol="1" x14ac:dyDescent="0.25"/>
  <cols>
    <col min="1" max="1" width="1.7109375" style="109" customWidth="1"/>
    <col min="2" max="2" width="5.7109375" style="109" customWidth="1"/>
    <col min="3" max="3" width="20.7109375" style="109" customWidth="1"/>
    <col min="4" max="4" width="1.7109375" style="109" customWidth="1"/>
    <col min="5" max="5" width="4.7109375" style="109" customWidth="1"/>
    <col min="6" max="7" width="1.7109375" style="109" customWidth="1"/>
    <col min="8" max="9" width="3.7109375" style="109" hidden="1" customWidth="1" outlineLevel="1"/>
    <col min="10" max="10" width="4.7109375" style="109" customWidth="1" collapsed="1"/>
    <col min="11" max="11" width="5.7109375" style="109" customWidth="1"/>
    <col min="12" max="12" width="1.7109375" style="109" customWidth="1"/>
    <col min="13" max="15" width="9.7109375" style="109" customWidth="1"/>
    <col min="16" max="17" width="1.7109375" style="109" customWidth="1"/>
    <col min="18" max="19" width="3.7109375" style="109" hidden="1" customWidth="1" outlineLevel="1"/>
    <col min="20" max="20" width="5.7109375" style="109" customWidth="1" collapsed="1"/>
    <col min="21" max="21" width="5.7109375" style="109" customWidth="1"/>
    <col min="22" max="22" width="1.7109375" style="109" customWidth="1"/>
    <col min="23" max="25" width="9.7109375" style="109" customWidth="1"/>
    <col min="26" max="26" width="1.7109375" style="109" customWidth="1"/>
    <col min="27" max="28" width="3.7109375" style="109" hidden="1" customWidth="1" outlineLevel="1"/>
    <col min="29" max="29" width="5.7109375" style="109" customWidth="1" collapsed="1"/>
    <col min="30" max="30" width="5.7109375" style="109" customWidth="1"/>
    <col min="31" max="31" width="1.7109375" style="109" customWidth="1"/>
    <col min="32" max="34" width="9.7109375" style="109" customWidth="1"/>
    <col min="35" max="35" width="1.7109375" style="109" customWidth="1"/>
    <col min="36" max="37" width="3.7109375" style="109" hidden="1" customWidth="1" outlineLevel="1"/>
    <col min="38" max="38" width="5.7109375" style="109" customWidth="1" collapsed="1"/>
    <col min="39" max="39" width="5.7109375" style="109" customWidth="1"/>
    <col min="40" max="40" width="1.7109375" style="109" customWidth="1"/>
    <col min="41" max="43" width="9.7109375" style="109" customWidth="1"/>
    <col min="44" max="44" width="1.7109375" style="109" customWidth="1"/>
    <col min="45" max="45" width="13.7109375" style="109" customWidth="1"/>
    <col min="46" max="16384" width="9.140625" style="109"/>
  </cols>
  <sheetData>
    <row r="1" spans="1:46" s="103" customFormat="1" ht="24.95" customHeight="1" x14ac:dyDescent="0.25">
      <c r="B1" s="104" t="s">
        <v>80</v>
      </c>
      <c r="C1" s="104"/>
      <c r="D1" s="104"/>
      <c r="E1" s="104"/>
    </row>
    <row r="2" spans="1:46" s="105" customFormat="1" ht="20.100000000000001" customHeight="1" x14ac:dyDescent="0.25">
      <c r="B2" s="236" t="s">
        <v>71</v>
      </c>
      <c r="C2" s="236"/>
      <c r="D2" s="106"/>
      <c r="E2" s="237" t="s">
        <v>459</v>
      </c>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103"/>
    </row>
    <row r="3" spans="1:46" s="105" customFormat="1" ht="20.100000000000001" customHeight="1" x14ac:dyDescent="0.25">
      <c r="B3" s="238" t="s">
        <v>70</v>
      </c>
      <c r="C3" s="238"/>
      <c r="D3" s="107"/>
      <c r="E3" s="239" t="str">
        <f>'Novērtējums un pilnveides plāns'!D3</f>
        <v>Viedās administrācijas aģentūra</v>
      </c>
      <c r="F3" s="239"/>
      <c r="G3" s="239"/>
      <c r="H3" s="239"/>
      <c r="I3" s="239"/>
      <c r="J3" s="239"/>
      <c r="K3" s="239"/>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103"/>
    </row>
    <row r="4" spans="1:46" s="105" customFormat="1" ht="20.100000000000001" customHeight="1" x14ac:dyDescent="0.25">
      <c r="B4" s="240" t="s">
        <v>413</v>
      </c>
      <c r="C4" s="240"/>
      <c r="D4" s="108"/>
      <c r="E4" s="241" t="str">
        <f>'Novērtējums un pilnveides plāns'!D4</f>
        <v>Andris Bērziņš</v>
      </c>
      <c r="F4" s="241"/>
      <c r="G4" s="241"/>
      <c r="H4" s="241"/>
      <c r="I4" s="241"/>
      <c r="J4" s="241"/>
      <c r="K4" s="241"/>
      <c r="L4" s="241"/>
      <c r="M4" s="241"/>
      <c r="N4" s="241"/>
      <c r="O4" s="241"/>
      <c r="P4" s="241"/>
      <c r="Q4" s="241"/>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103"/>
    </row>
    <row r="5" spans="1:46" s="105" customFormat="1" ht="20.100000000000001" customHeight="1" x14ac:dyDescent="0.25">
      <c r="B5" s="238"/>
      <c r="C5" s="238"/>
      <c r="D5" s="107"/>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239"/>
      <c r="AH5" s="239"/>
      <c r="AI5" s="239"/>
      <c r="AJ5" s="239"/>
      <c r="AK5" s="239"/>
      <c r="AL5" s="239"/>
      <c r="AM5" s="239"/>
      <c r="AN5" s="239"/>
      <c r="AO5" s="239"/>
      <c r="AP5" s="239"/>
      <c r="AQ5" s="239"/>
      <c r="AR5" s="103"/>
    </row>
    <row r="6" spans="1:46" ht="20.100000000000001" customHeight="1" x14ac:dyDescent="0.25">
      <c r="AR6" s="103"/>
    </row>
    <row r="7" spans="1:46" s="103" customFormat="1" ht="45" customHeight="1" thickBot="1" x14ac:dyDescent="0.3">
      <c r="B7" s="242" t="s">
        <v>445</v>
      </c>
      <c r="C7" s="242"/>
      <c r="D7" s="242"/>
      <c r="E7" s="242"/>
      <c r="F7" s="242"/>
      <c r="J7" s="243" t="s">
        <v>446</v>
      </c>
      <c r="K7" s="243"/>
      <c r="L7" s="243"/>
      <c r="M7" s="243"/>
      <c r="N7" s="243"/>
      <c r="O7" s="243"/>
      <c r="P7" s="110"/>
      <c r="T7" s="244" t="s">
        <v>447</v>
      </c>
      <c r="U7" s="244"/>
      <c r="V7" s="244"/>
      <c r="W7" s="244"/>
      <c r="X7" s="244"/>
      <c r="Y7" s="244"/>
      <c r="AC7" s="244" t="s">
        <v>448</v>
      </c>
      <c r="AD7" s="244"/>
      <c r="AE7" s="244"/>
      <c r="AF7" s="244"/>
      <c r="AG7" s="244"/>
      <c r="AH7" s="244"/>
      <c r="AL7" s="244" t="s">
        <v>449</v>
      </c>
      <c r="AM7" s="244"/>
      <c r="AN7" s="244"/>
      <c r="AO7" s="244"/>
      <c r="AP7" s="244"/>
      <c r="AQ7" s="244"/>
    </row>
    <row r="8" spans="1:46" s="116" customFormat="1" ht="9.9499999999999993" customHeight="1" x14ac:dyDescent="0.25">
      <c r="A8"/>
      <c r="B8" s="111"/>
      <c r="C8" s="112"/>
      <c r="D8" s="112"/>
      <c r="E8" s="112"/>
      <c r="F8" s="112"/>
      <c r="G8" s="103"/>
      <c r="H8" s="103"/>
      <c r="I8" s="103"/>
      <c r="J8" s="113"/>
      <c r="K8" s="114"/>
      <c r="L8" s="112"/>
      <c r="M8" s="115"/>
      <c r="N8" s="115"/>
      <c r="O8" s="115"/>
      <c r="P8" s="110"/>
      <c r="Q8" s="103"/>
      <c r="R8" s="103"/>
      <c r="S8" s="103"/>
      <c r="T8" s="113"/>
      <c r="U8" s="114"/>
      <c r="V8" s="112"/>
      <c r="W8" s="115"/>
      <c r="X8" s="115"/>
      <c r="Y8" s="115"/>
      <c r="Z8" s="103"/>
      <c r="AA8" s="103"/>
      <c r="AB8" s="103"/>
      <c r="AC8" s="113"/>
      <c r="AD8" s="114"/>
      <c r="AE8" s="112"/>
      <c r="AF8" s="115"/>
      <c r="AG8" s="115"/>
      <c r="AH8" s="115"/>
      <c r="AI8" s="103"/>
      <c r="AJ8" s="103"/>
      <c r="AK8" s="103"/>
      <c r="AL8" s="113"/>
      <c r="AM8" s="114"/>
      <c r="AN8" s="112"/>
      <c r="AO8" s="115"/>
      <c r="AP8" s="115"/>
      <c r="AQ8" s="115"/>
      <c r="AR8" s="103"/>
    </row>
    <row r="9" spans="1:46" s="124" customFormat="1" ht="24.95" customHeight="1" x14ac:dyDescent="0.25">
      <c r="A9" s="117"/>
      <c r="B9" s="254" t="s">
        <v>450</v>
      </c>
      <c r="C9" s="254"/>
      <c r="D9" s="118"/>
      <c r="E9" s="118"/>
      <c r="F9" s="118"/>
      <c r="G9" s="119"/>
      <c r="H9" s="119"/>
      <c r="I9" s="119"/>
      <c r="J9" s="120">
        <f>COUNTA('Novērtējums un pilnveides plāns'!$D10:$D218)</f>
        <v>161</v>
      </c>
      <c r="K9" s="121"/>
      <c r="L9" s="118"/>
      <c r="M9" s="122"/>
      <c r="N9" s="122"/>
      <c r="O9" s="122"/>
      <c r="P9" s="123"/>
      <c r="Q9" s="119"/>
      <c r="R9" s="119"/>
      <c r="S9" s="119"/>
      <c r="T9" s="120">
        <f>COUNTA('Novērtējums un pilnveides plāns'!$D10:$D138)</f>
        <v>98</v>
      </c>
      <c r="U9" s="121"/>
      <c r="V9" s="118"/>
      <c r="W9" s="122"/>
      <c r="X9" s="122"/>
      <c r="Y9" s="122"/>
      <c r="Z9" s="119"/>
      <c r="AA9" s="119"/>
      <c r="AB9" s="119"/>
      <c r="AC9" s="120">
        <f>COUNTA('Novērtējums un pilnveides plāns'!$D139:$D152)</f>
        <v>11</v>
      </c>
      <c r="AD9" s="121"/>
      <c r="AE9" s="118"/>
      <c r="AF9" s="122"/>
      <c r="AG9" s="122"/>
      <c r="AH9" s="122"/>
      <c r="AI9" s="119"/>
      <c r="AJ9" s="119"/>
      <c r="AK9" s="119"/>
      <c r="AL9" s="120">
        <f>COUNTA('Novērtējums un pilnveides plāns'!$D153:$D218)</f>
        <v>52</v>
      </c>
      <c r="AM9" s="121"/>
      <c r="AN9" s="118"/>
      <c r="AO9" s="122"/>
      <c r="AP9" s="122"/>
      <c r="AQ9" s="122"/>
      <c r="AR9" s="119"/>
    </row>
    <row r="10" spans="1:46" s="116" customFormat="1" ht="24.95" customHeight="1" x14ac:dyDescent="0.25">
      <c r="A10"/>
      <c r="B10" s="255" t="s">
        <v>451</v>
      </c>
      <c r="C10" s="125" t="s">
        <v>77</v>
      </c>
      <c r="D10" s="125"/>
      <c r="E10" s="126"/>
      <c r="F10" s="125"/>
      <c r="G10" s="103"/>
      <c r="H10" s="103"/>
      <c r="I10" s="103"/>
      <c r="J10" s="127">
        <f>COUNTIFS('Novērtējums un pilnveides plāns'!$E$10:$E$218,Izvēlnes!$B$2,'Novērtējums un pilnveides plāns'!$BA$10:$BA$218,"s")</f>
        <v>0</v>
      </c>
      <c r="K10" s="128">
        <f>J10/J$9</f>
        <v>0</v>
      </c>
      <c r="L10" s="125"/>
      <c r="M10" s="129"/>
      <c r="N10" s="129"/>
      <c r="O10" s="129"/>
      <c r="P10" s="110"/>
      <c r="Q10" s="103"/>
      <c r="R10" s="103"/>
      <c r="S10" s="103"/>
      <c r="T10" s="127">
        <f>COUNTIFS('Novērtējums un pilnveides plāns'!$E$10:$E$138,Izvēlnes!$B$2,'Novērtējums un pilnveides plāns'!$BA$10:$BA$138,"s")</f>
        <v>0</v>
      </c>
      <c r="U10" s="128">
        <f>T10/T$9</f>
        <v>0</v>
      </c>
      <c r="V10" s="125"/>
      <c r="W10" s="129"/>
      <c r="X10" s="129"/>
      <c r="Y10" s="129"/>
      <c r="Z10" s="103"/>
      <c r="AA10" s="103"/>
      <c r="AB10" s="103"/>
      <c r="AC10" s="127">
        <f>COUNTIFS('Novērtējums un pilnveides plāns'!$E$139:$E$152,Izvēlnes!$B$2,'Novērtējums un pilnveides plāns'!$BA$139:$BA$152,"s")</f>
        <v>0</v>
      </c>
      <c r="AD10" s="128">
        <f>AC10/AC$9</f>
        <v>0</v>
      </c>
      <c r="AE10" s="125"/>
      <c r="AF10" s="129"/>
      <c r="AG10" s="129"/>
      <c r="AH10" s="129"/>
      <c r="AI10" s="103"/>
      <c r="AJ10" s="103"/>
      <c r="AK10" s="103"/>
      <c r="AL10" s="127">
        <f>COUNTIFS('Novērtējums un pilnveides plāns'!$E$153:$E$218,Izvēlnes!$B$2,'Novērtējums un pilnveides plāns'!$BA$153:$BA$218,"s")</f>
        <v>0</v>
      </c>
      <c r="AM10" s="128">
        <f>AL10/AL$9</f>
        <v>0</v>
      </c>
      <c r="AN10" s="125"/>
      <c r="AO10" s="129"/>
      <c r="AP10" s="129"/>
      <c r="AQ10" s="129"/>
      <c r="AR10" s="103"/>
    </row>
    <row r="11" spans="1:46" s="116" customFormat="1" ht="24.95" customHeight="1" x14ac:dyDescent="0.25">
      <c r="A11"/>
      <c r="B11" s="256"/>
      <c r="C11" s="130" t="s">
        <v>78</v>
      </c>
      <c r="D11" s="131"/>
      <c r="E11" s="132"/>
      <c r="F11" s="130"/>
      <c r="G11" s="133"/>
      <c r="H11" s="133"/>
      <c r="I11" s="133"/>
      <c r="J11" s="133">
        <f>COUNTIFS('Novērtējums un pilnveides plāns'!$E$10:$E$218,Izvēlnes!$B$3,'Novērtējums un pilnveides plāns'!$BA$10:$BA$218,"s")</f>
        <v>2</v>
      </c>
      <c r="K11" s="134">
        <f t="shared" ref="K11:K13" si="0">J11/J$9</f>
        <v>1.2422360248447204E-2</v>
      </c>
      <c r="L11" s="130"/>
      <c r="M11" s="135"/>
      <c r="N11" s="135"/>
      <c r="O11" s="135"/>
      <c r="P11" s="171"/>
      <c r="Q11" s="133"/>
      <c r="R11" s="133"/>
      <c r="S11" s="133"/>
      <c r="T11" s="133">
        <f>COUNTIFS('Novērtējums un pilnveides plāns'!$E$10:$E$138,Izvēlnes!$B$3,'Novērtējums un pilnveides plāns'!$BA$10:$BA$138,"s")</f>
        <v>2</v>
      </c>
      <c r="U11" s="134">
        <f t="shared" ref="U11:U13" si="1">T11/T$9</f>
        <v>2.0408163265306121E-2</v>
      </c>
      <c r="V11" s="130"/>
      <c r="W11" s="135"/>
      <c r="X11" s="135"/>
      <c r="Y11" s="135"/>
      <c r="Z11" s="133"/>
      <c r="AA11" s="133"/>
      <c r="AB11" s="133"/>
      <c r="AC11" s="133">
        <f>COUNTIFS('Novērtējums un pilnveides plāns'!$E$139:$E$152,Izvēlnes!$B$3,'Novērtējums un pilnveides plāns'!$BA$139:$BA$152,"s")</f>
        <v>0</v>
      </c>
      <c r="AD11" s="134">
        <f t="shared" ref="AD11:AD13" si="2">AC11/AC$9</f>
        <v>0</v>
      </c>
      <c r="AE11" s="130"/>
      <c r="AF11" s="135"/>
      <c r="AG11" s="135"/>
      <c r="AH11" s="135"/>
      <c r="AI11" s="133"/>
      <c r="AJ11" s="133"/>
      <c r="AK11" s="133"/>
      <c r="AL11" s="133">
        <f>COUNTIFS('Novērtējums un pilnveides plāns'!$E$153:$E$218,Izvēlnes!$B$3,'Novērtējums un pilnveides plāns'!$BA$153:$BA$218,"s")</f>
        <v>0</v>
      </c>
      <c r="AM11" s="134">
        <f t="shared" ref="AM11:AM13" si="3">AL11/AL$9</f>
        <v>0</v>
      </c>
      <c r="AN11" s="130"/>
      <c r="AO11" s="135"/>
      <c r="AP11" s="135"/>
      <c r="AQ11" s="135"/>
      <c r="AR11" s="174"/>
      <c r="AS11" s="245" t="s">
        <v>463</v>
      </c>
      <c r="AT11" s="258">
        <f>J11+J12</f>
        <v>3</v>
      </c>
    </row>
    <row r="12" spans="1:46" s="116" customFormat="1" ht="24.95" customHeight="1" x14ac:dyDescent="0.25">
      <c r="A12"/>
      <c r="B12" s="256"/>
      <c r="C12" s="136" t="s">
        <v>82</v>
      </c>
      <c r="D12" s="137"/>
      <c r="E12" s="138"/>
      <c r="F12" s="136"/>
      <c r="G12" s="139"/>
      <c r="H12" s="139"/>
      <c r="I12" s="139"/>
      <c r="J12" s="139">
        <f>COUNTIFS('Novērtējums un pilnveides plāns'!$E$10:$E$218,Izvēlnes!$B$4,'Novērtējums un pilnveides plāns'!$BA$10:$BA$218,"s")</f>
        <v>1</v>
      </c>
      <c r="K12" s="140">
        <f t="shared" si="0"/>
        <v>6.2111801242236021E-3</v>
      </c>
      <c r="L12" s="136"/>
      <c r="M12" s="141"/>
      <c r="N12" s="141"/>
      <c r="O12" s="141"/>
      <c r="P12" s="172"/>
      <c r="Q12" s="139"/>
      <c r="R12" s="139"/>
      <c r="S12" s="139"/>
      <c r="T12" s="139">
        <f>COUNTIFS('Novērtējums un pilnveides plāns'!$E$10:$E$138,Izvēlnes!$B$4,'Novērtējums un pilnveides plāns'!$BA$10:$BA$138,"s")</f>
        <v>1</v>
      </c>
      <c r="U12" s="142">
        <f t="shared" si="1"/>
        <v>1.020408163265306E-2</v>
      </c>
      <c r="V12" s="136"/>
      <c r="W12" s="141"/>
      <c r="X12" s="141"/>
      <c r="Y12" s="141"/>
      <c r="Z12" s="139"/>
      <c r="AA12" s="139"/>
      <c r="AB12" s="139"/>
      <c r="AC12" s="139">
        <f>COUNTIFS('Novērtējums un pilnveides plāns'!$E$139:$E$152,Izvēlnes!$B$4,'Novērtējums un pilnveides plāns'!$BA$139:$BA$152,"s")</f>
        <v>0</v>
      </c>
      <c r="AD12" s="142">
        <f t="shared" si="2"/>
        <v>0</v>
      </c>
      <c r="AE12" s="136"/>
      <c r="AF12" s="141"/>
      <c r="AG12" s="141"/>
      <c r="AH12" s="141"/>
      <c r="AI12" s="139"/>
      <c r="AJ12" s="139"/>
      <c r="AK12" s="139"/>
      <c r="AL12" s="139">
        <f>COUNTIFS('Novērtējums un pilnveides plāns'!$E$153:$E$218,Izvēlnes!$B$4,'Novērtējums un pilnveides plāns'!$BA$153:$BA$218,"s")</f>
        <v>0</v>
      </c>
      <c r="AM12" s="142">
        <f t="shared" si="3"/>
        <v>0</v>
      </c>
      <c r="AN12" s="136"/>
      <c r="AO12" s="141"/>
      <c r="AP12" s="141"/>
      <c r="AQ12" s="141"/>
      <c r="AR12" s="173"/>
      <c r="AS12" s="246"/>
      <c r="AT12" s="259"/>
    </row>
    <row r="13" spans="1:46" s="116" customFormat="1" ht="24.95" customHeight="1" x14ac:dyDescent="0.25">
      <c r="A13"/>
      <c r="B13" s="257"/>
      <c r="C13" s="143" t="s">
        <v>79</v>
      </c>
      <c r="D13" s="143"/>
      <c r="E13" s="144"/>
      <c r="F13" s="143"/>
      <c r="G13" s="103"/>
      <c r="H13" s="103"/>
      <c r="I13" s="103"/>
      <c r="J13" s="145">
        <f>COUNTIFS('Novērtējums un pilnveides plāns'!$E$10:$E$218,Izvēlnes!$B$5,'Novērtējums un pilnveides plāns'!$BA$10:$BA$218,"s")</f>
        <v>0</v>
      </c>
      <c r="K13" s="146">
        <f t="shared" si="0"/>
        <v>0</v>
      </c>
      <c r="L13" s="143"/>
      <c r="M13" s="147"/>
      <c r="N13" s="147"/>
      <c r="O13" s="147"/>
      <c r="P13" s="110"/>
      <c r="Q13" s="103"/>
      <c r="R13" s="103"/>
      <c r="S13" s="103"/>
      <c r="T13" s="145">
        <f>COUNTIFS('Novērtējums un pilnveides plāns'!$E$10:$E$138,Izvēlnes!$B$5,'Novērtējums un pilnveides plāns'!$BA$10:$BA$138,"s")</f>
        <v>0</v>
      </c>
      <c r="U13" s="146">
        <f t="shared" si="1"/>
        <v>0</v>
      </c>
      <c r="V13" s="143"/>
      <c r="W13" s="147"/>
      <c r="X13" s="147"/>
      <c r="Y13" s="147"/>
      <c r="Z13" s="103"/>
      <c r="AA13" s="103"/>
      <c r="AB13" s="103"/>
      <c r="AC13" s="145">
        <f>COUNTIFS('Novērtējums un pilnveides plāns'!$E$139:$E$152,Izvēlnes!$B$5,'Novērtējums un pilnveides plāns'!$BA$139:$BA$152,"s")</f>
        <v>0</v>
      </c>
      <c r="AD13" s="146">
        <f t="shared" si="2"/>
        <v>0</v>
      </c>
      <c r="AE13" s="143"/>
      <c r="AF13" s="147"/>
      <c r="AG13" s="147"/>
      <c r="AH13" s="147"/>
      <c r="AI13" s="103"/>
      <c r="AJ13" s="103"/>
      <c r="AK13" s="103"/>
      <c r="AL13" s="145">
        <f>COUNTIFS('Novērtējums un pilnveides plāns'!$E$153:$E$218,Izvēlnes!$B$5,'Novērtējums un pilnveides plāns'!$BA$153:$BA$218,"s")</f>
        <v>0</v>
      </c>
      <c r="AM13" s="146">
        <f t="shared" si="3"/>
        <v>0</v>
      </c>
      <c r="AN13" s="143"/>
      <c r="AO13" s="147"/>
      <c r="AP13" s="147"/>
      <c r="AQ13" s="147"/>
      <c r="AR13" s="103"/>
    </row>
    <row r="14" spans="1:46" s="124" customFormat="1" ht="24.95" customHeight="1" x14ac:dyDescent="0.25">
      <c r="A14" s="117"/>
      <c r="B14" s="247" t="str">
        <f>IF(SUM(J14:AM14)&gt;0,"vēl ir jāvērtē"," ")</f>
        <v>vēl ir jāvērtē</v>
      </c>
      <c r="C14" s="247"/>
      <c r="D14" s="118"/>
      <c r="E14" s="118"/>
      <c r="F14" s="118"/>
      <c r="G14" s="119"/>
      <c r="H14" s="119"/>
      <c r="I14" s="119"/>
      <c r="J14" s="120">
        <f>J9-SUM(J10:J13)</f>
        <v>158</v>
      </c>
      <c r="K14" s="148">
        <f>IF(J14=J9,"100%",J14/J$9)</f>
        <v>0.98136645962732916</v>
      </c>
      <c r="L14" s="118"/>
      <c r="M14" s="122"/>
      <c r="N14" s="122"/>
      <c r="O14" s="122"/>
      <c r="P14" s="123"/>
      <c r="Q14" s="119"/>
      <c r="R14" s="119"/>
      <c r="S14" s="119"/>
      <c r="T14" s="120">
        <f>T9-SUM(T10:T13)</f>
        <v>95</v>
      </c>
      <c r="U14" s="148">
        <f>IF(T14=T9,"100%",T14/T$9)</f>
        <v>0.96938775510204078</v>
      </c>
      <c r="V14" s="118"/>
      <c r="W14" s="122"/>
      <c r="X14" s="122"/>
      <c r="Y14" s="122"/>
      <c r="Z14" s="119"/>
      <c r="AA14" s="119"/>
      <c r="AB14" s="119"/>
      <c r="AC14" s="120">
        <f>AC9-SUM(AC10:AC13)</f>
        <v>11</v>
      </c>
      <c r="AD14" s="148" t="str">
        <f>IF(AC14=AC9,"100%",AC14/AC$9)</f>
        <v>100%</v>
      </c>
      <c r="AE14" s="118"/>
      <c r="AF14" s="122"/>
      <c r="AG14" s="122"/>
      <c r="AH14" s="122"/>
      <c r="AI14" s="119"/>
      <c r="AJ14" s="119"/>
      <c r="AK14" s="119"/>
      <c r="AL14" s="120">
        <f>AL9-SUM(AL10:AL13)</f>
        <v>52</v>
      </c>
      <c r="AM14" s="148" t="str">
        <f>IF(AL14=AL9,"100%",AL14/AL$9)</f>
        <v>100%</v>
      </c>
      <c r="AN14" s="118"/>
      <c r="AO14" s="122"/>
      <c r="AP14" s="122"/>
      <c r="AQ14" s="122"/>
      <c r="AR14" s="119"/>
    </row>
    <row r="15" spans="1:46" ht="20.100000000000001" customHeight="1" x14ac:dyDescent="0.25">
      <c r="AR15" s="103"/>
    </row>
    <row r="16" spans="1:46" s="103" customFormat="1" ht="45" customHeight="1" thickBot="1" x14ac:dyDescent="0.3">
      <c r="B16" s="242" t="s">
        <v>452</v>
      </c>
      <c r="C16" s="242"/>
      <c r="D16" s="242"/>
      <c r="E16" s="242"/>
      <c r="F16" s="242"/>
      <c r="H16" s="149" t="s">
        <v>78</v>
      </c>
      <c r="I16" s="149" t="s">
        <v>82</v>
      </c>
      <c r="J16" s="248" t="s">
        <v>446</v>
      </c>
      <c r="K16" s="243"/>
      <c r="L16" s="243"/>
      <c r="M16" s="243"/>
      <c r="N16" s="243"/>
      <c r="O16" s="243"/>
      <c r="P16" s="110"/>
      <c r="R16" s="149" t="s">
        <v>78</v>
      </c>
      <c r="S16" s="149" t="s">
        <v>82</v>
      </c>
      <c r="T16" s="249" t="s">
        <v>447</v>
      </c>
      <c r="U16" s="244"/>
      <c r="V16" s="244"/>
      <c r="W16" s="244"/>
      <c r="X16" s="244"/>
      <c r="Y16" s="244"/>
      <c r="AA16" s="149" t="s">
        <v>78</v>
      </c>
      <c r="AB16" s="149" t="s">
        <v>82</v>
      </c>
      <c r="AC16" s="249" t="s">
        <v>448</v>
      </c>
      <c r="AD16" s="244"/>
      <c r="AE16" s="244"/>
      <c r="AF16" s="244"/>
      <c r="AG16" s="244"/>
      <c r="AH16" s="244"/>
      <c r="AJ16" s="149" t="s">
        <v>78</v>
      </c>
      <c r="AK16" s="149" t="s">
        <v>82</v>
      </c>
      <c r="AL16" s="249" t="s">
        <v>449</v>
      </c>
      <c r="AM16" s="244"/>
      <c r="AN16" s="244"/>
      <c r="AO16" s="244"/>
      <c r="AP16" s="244"/>
      <c r="AQ16" s="244"/>
    </row>
    <row r="17" spans="1:45" s="116" customFormat="1" ht="9.9499999999999993" customHeight="1" x14ac:dyDescent="0.25">
      <c r="A17"/>
      <c r="B17" s="111"/>
      <c r="C17" s="112"/>
      <c r="D17" s="112"/>
      <c r="E17" s="112"/>
      <c r="F17" s="112"/>
      <c r="G17" s="103"/>
      <c r="H17" s="103"/>
      <c r="I17" s="103"/>
      <c r="J17" s="113"/>
      <c r="K17" s="114"/>
      <c r="L17" s="112"/>
      <c r="M17" s="115"/>
      <c r="N17" s="115"/>
      <c r="O17" s="115"/>
      <c r="P17" s="110"/>
      <c r="Q17" s="103"/>
      <c r="R17" s="103"/>
      <c r="S17" s="103"/>
      <c r="T17" s="113"/>
      <c r="U17" s="114"/>
      <c r="V17" s="112"/>
      <c r="W17" s="115"/>
      <c r="X17" s="115"/>
      <c r="Y17" s="115"/>
      <c r="Z17" s="103"/>
      <c r="AA17" s="103"/>
      <c r="AB17" s="103"/>
      <c r="AC17" s="113"/>
      <c r="AD17" s="114"/>
      <c r="AE17" s="112"/>
      <c r="AF17" s="115"/>
      <c r="AG17" s="115"/>
      <c r="AH17" s="115"/>
      <c r="AI17" s="103"/>
      <c r="AJ17" s="103"/>
      <c r="AK17" s="103"/>
      <c r="AL17" s="113"/>
      <c r="AM17" s="114"/>
      <c r="AN17" s="112"/>
      <c r="AO17" s="115"/>
      <c r="AP17" s="115"/>
      <c r="AQ17" s="115"/>
      <c r="AR17" s="103"/>
    </row>
    <row r="18" spans="1:45" s="124" customFormat="1" ht="24.95" customHeight="1" x14ac:dyDescent="0.25">
      <c r="A18" s="117"/>
      <c r="B18" s="250" t="s">
        <v>453</v>
      </c>
      <c r="C18" s="250"/>
      <c r="D18" s="118"/>
      <c r="E18" s="118"/>
      <c r="F18" s="118"/>
      <c r="G18" s="119"/>
      <c r="H18" s="119"/>
      <c r="I18" s="119"/>
      <c r="J18" s="120">
        <f>J11+J12</f>
        <v>3</v>
      </c>
      <c r="K18" s="121"/>
      <c r="L18" s="118"/>
      <c r="M18" s="122"/>
      <c r="N18" s="122"/>
      <c r="O18" s="122"/>
      <c r="P18" s="123"/>
      <c r="Q18" s="119"/>
      <c r="R18" s="119"/>
      <c r="S18" s="119"/>
      <c r="T18" s="120">
        <f>T11+T12</f>
        <v>3</v>
      </c>
      <c r="U18" s="121"/>
      <c r="V18" s="118"/>
      <c r="W18" s="122"/>
      <c r="X18" s="122"/>
      <c r="Y18" s="122"/>
      <c r="Z18" s="119"/>
      <c r="AA18" s="119"/>
      <c r="AB18" s="119"/>
      <c r="AC18" s="120">
        <f>AC11+AC12</f>
        <v>0</v>
      </c>
      <c r="AD18" s="121"/>
      <c r="AE18" s="118"/>
      <c r="AF18" s="122"/>
      <c r="AG18" s="122"/>
      <c r="AH18" s="122"/>
      <c r="AI18" s="119"/>
      <c r="AJ18" s="119"/>
      <c r="AK18" s="119"/>
      <c r="AL18" s="120">
        <f>AL11+AL12</f>
        <v>0</v>
      </c>
      <c r="AM18" s="150"/>
      <c r="AN18" s="118"/>
      <c r="AO18" s="122"/>
      <c r="AP18" s="122"/>
      <c r="AQ18" s="122"/>
      <c r="AR18" s="119"/>
    </row>
    <row r="19" spans="1:45" s="116" customFormat="1" ht="24.95" customHeight="1" x14ac:dyDescent="0.25">
      <c r="A19"/>
      <c r="B19" s="251" t="s">
        <v>454</v>
      </c>
      <c r="C19" s="151" t="s">
        <v>455</v>
      </c>
      <c r="D19" s="151"/>
      <c r="E19" s="152"/>
      <c r="F19" s="151"/>
      <c r="G19" s="103"/>
      <c r="H19" s="153">
        <f>COUNTIFS('Novērtējums un pilnveides plāns'!$E$10:$E$218,"atbilst daļēji",'Novērtējums un pilnveides plāns'!$BF$10:$BF$218,"neiesākta")</f>
        <v>0</v>
      </c>
      <c r="I19" s="153">
        <f>COUNTIFS('Novērtējums un pilnveides plāns'!$E$10:$E$218,"neatbilst",'Novērtējums un pilnveides plāns'!$BF$10:$BF$218,"neiesākta")</f>
        <v>1</v>
      </c>
      <c r="J19" s="154">
        <f>H19+I19</f>
        <v>1</v>
      </c>
      <c r="K19" s="134">
        <f>IF(J19=0,0,IF(J19=J$18,"100%",J19/J$18))</f>
        <v>0.33333333333333331</v>
      </c>
      <c r="L19" s="130"/>
      <c r="M19" s="135"/>
      <c r="N19" s="135"/>
      <c r="O19" s="135"/>
      <c r="P19" s="110"/>
      <c r="Q19" s="103"/>
      <c r="R19" s="153">
        <f>COUNTIFS('Novērtējums un pilnveides plāns'!$E$10:$E$138,"atbilst daļēji",'Novērtējums un pilnveides plāns'!$BF$10:$BF$138,"neiesākta")</f>
        <v>0</v>
      </c>
      <c r="S19" s="153">
        <f>COUNTIFS('Novērtējums un pilnveides plāns'!$E$10:$E$138,"neatbilst",'Novērtējums un pilnveides plāns'!$BF$10:$BF$138,"neiesākta")</f>
        <v>1</v>
      </c>
      <c r="T19" s="154">
        <f>R19+S19</f>
        <v>1</v>
      </c>
      <c r="U19" s="134">
        <f>IF(T19=0,0,IF(T19=T$18,"100%",T19/T$18))</f>
        <v>0.33333333333333331</v>
      </c>
      <c r="V19" s="130"/>
      <c r="W19" s="135"/>
      <c r="X19" s="135"/>
      <c r="Y19" s="135"/>
      <c r="Z19" s="103"/>
      <c r="AA19" s="153">
        <f>COUNTIFS('Novērtējums un pilnveides plāns'!$E$139:$E$152,"atbilst daļēji",'Novērtējums un pilnveides plāns'!$BF$139:$BF$152,"neiesākta")</f>
        <v>0</v>
      </c>
      <c r="AB19" s="153">
        <f>COUNTIFS('Novērtējums un pilnveides plāns'!$E$139:$E$152,"neatbilst",'Novērtējums un pilnveides plāns'!$BF$139:$BF$152,"neiesākta")</f>
        <v>0</v>
      </c>
      <c r="AC19" s="154">
        <f>AA19+AB19</f>
        <v>0</v>
      </c>
      <c r="AD19" s="134">
        <f>IF(AC19=0,0,IF(AC19=AC$18,"100%",AC19/AC$18))</f>
        <v>0</v>
      </c>
      <c r="AE19" s="130"/>
      <c r="AF19" s="135"/>
      <c r="AG19" s="135"/>
      <c r="AH19" s="135"/>
      <c r="AI19" s="103"/>
      <c r="AJ19" s="153">
        <f>COUNTIFS('Novērtējums un pilnveides plāns'!$E$153:$E$218,"atbilst daļēji",'Novērtējums un pilnveides plāns'!$BF$153:$BF$218,"neiesākta")</f>
        <v>0</v>
      </c>
      <c r="AK19" s="153">
        <f>COUNTIFS('Novērtējums un pilnveides plāns'!$E$153:$E$218,"neatbilst",'Novērtējums un pilnveides plāns'!$BF$153:$BF$218,"neiesākta")</f>
        <v>0</v>
      </c>
      <c r="AL19" s="154">
        <f>AJ19+AK19</f>
        <v>0</v>
      </c>
      <c r="AM19" s="134">
        <f>IF(AL19=0,0,IF(AL19=AL$18,"100%",AL19/AL$18))</f>
        <v>0</v>
      </c>
      <c r="AN19" s="130"/>
      <c r="AO19" s="135"/>
      <c r="AP19" s="135"/>
      <c r="AQ19" s="135"/>
      <c r="AR19" s="103"/>
      <c r="AS19" s="103"/>
    </row>
    <row r="20" spans="1:45" s="116" customFormat="1" ht="24.95" customHeight="1" x14ac:dyDescent="0.25">
      <c r="A20"/>
      <c r="B20" s="252"/>
      <c r="C20" s="136" t="s">
        <v>456</v>
      </c>
      <c r="D20" s="136"/>
      <c r="E20" s="155"/>
      <c r="F20" s="136"/>
      <c r="G20" s="103"/>
      <c r="H20" s="156">
        <f>COUNTIFS('Novērtējums un pilnveides plāns'!$E$10:$E$218,"atbilst daļēji",'Novērtējums un pilnveides plāns'!$BF$10:$BF$218,"iesākta")</f>
        <v>1</v>
      </c>
      <c r="I20" s="156">
        <f>COUNTIFS('Novērtējums un pilnveides plāns'!$E$10:$E$218,"neatbilst",'Novērtējums un pilnveides plāns'!$BF$10:$BF$218,"iesākta")</f>
        <v>0</v>
      </c>
      <c r="J20" s="157">
        <f>H20+I20</f>
        <v>1</v>
      </c>
      <c r="K20" s="142">
        <f>IF(J20=0,0,IF(J20=J$18,"100%",J20/J$18))</f>
        <v>0.33333333333333331</v>
      </c>
      <c r="L20" s="136"/>
      <c r="M20" s="141"/>
      <c r="N20" s="141"/>
      <c r="O20" s="141"/>
      <c r="P20" s="110"/>
      <c r="Q20" s="103"/>
      <c r="R20" s="156">
        <f>COUNTIFS('Novērtējums un pilnveides plāns'!$E$10:$E$138,"atbilst daļēji",'Novērtējums un pilnveides plāns'!$BF$10:$BF$138,"iesākta")</f>
        <v>1</v>
      </c>
      <c r="S20" s="156">
        <f>COUNTIFS('Novērtējums un pilnveides plāns'!$E$10:$E$138,"neatbilst",'Novērtējums un pilnveides plāns'!$BF$10:$BF$138,"iesākta")</f>
        <v>0</v>
      </c>
      <c r="T20" s="157">
        <f>R20+S20</f>
        <v>1</v>
      </c>
      <c r="U20" s="142">
        <f>IF(T20=0,0,IF(T20=T$18,"100%",T20/T$18))</f>
        <v>0.33333333333333331</v>
      </c>
      <c r="V20" s="136"/>
      <c r="W20" s="141"/>
      <c r="X20" s="141"/>
      <c r="Y20" s="141"/>
      <c r="Z20" s="103"/>
      <c r="AA20" s="156">
        <f>COUNTIFS('Novērtējums un pilnveides plāns'!$E$139:$E$152,"atbilst daļēji",'Novērtējums un pilnveides plāns'!$BF$139:$BF$152,"iesākta")</f>
        <v>0</v>
      </c>
      <c r="AB20" s="156">
        <f>COUNTIFS('Novērtējums un pilnveides plāns'!$E$139:$E$152,"neatbilst",'Novērtējums un pilnveides plāns'!$BF$139:$BF$152,"iesākta")</f>
        <v>0</v>
      </c>
      <c r="AC20" s="157">
        <f>AA20+AB20</f>
        <v>0</v>
      </c>
      <c r="AD20" s="142">
        <f>IF(AC20=0,0,IF(AC20=AC$18,"100%",AC20/AC$18))</f>
        <v>0</v>
      </c>
      <c r="AE20" s="136"/>
      <c r="AF20" s="141"/>
      <c r="AG20" s="141"/>
      <c r="AH20" s="141"/>
      <c r="AI20" s="103"/>
      <c r="AJ20" s="156">
        <f>COUNTIFS('Novērtējums un pilnveides plāns'!$E$153:$E$218,"atbilst daļēji",'Novērtējums un pilnveides plāns'!$BF$153:$BF$218,"iesākta")</f>
        <v>0</v>
      </c>
      <c r="AK20" s="156">
        <f>COUNTIFS('Novērtējums un pilnveides plāns'!$E$153:$E$218,"neatbilst",'Novērtējums un pilnveides plāns'!$BF$153:$BF$218,"iesākta")</f>
        <v>0</v>
      </c>
      <c r="AL20" s="157">
        <f>AJ20+AK20</f>
        <v>0</v>
      </c>
      <c r="AM20" s="142">
        <f>IF(AL20=0,0,IF(AL20=AL$18,"100%",AL20/AL$18))</f>
        <v>0</v>
      </c>
      <c r="AN20" s="136"/>
      <c r="AO20" s="141"/>
      <c r="AP20" s="141"/>
      <c r="AQ20" s="141"/>
      <c r="AR20" s="103"/>
    </row>
    <row r="21" spans="1:45" s="116" customFormat="1" ht="24.95" customHeight="1" x14ac:dyDescent="0.25">
      <c r="A21"/>
      <c r="B21" s="158"/>
      <c r="C21" s="159" t="str">
        <f>IF(SUM(J21:AQ21)&gt;0,"vēl ir jāplāno"," ")</f>
        <v>vēl ir jāplāno</v>
      </c>
      <c r="D21" s="160"/>
      <c r="E21" s="161"/>
      <c r="F21" s="160"/>
      <c r="G21" s="103"/>
      <c r="H21" s="103"/>
      <c r="I21" s="103"/>
      <c r="J21" s="162">
        <f>J18-SUM(J19:J20)</f>
        <v>1</v>
      </c>
      <c r="K21" s="163">
        <f>IF(J21=0,0,IF(J21=J$18,"100%",J21/J$18))</f>
        <v>0.33333333333333331</v>
      </c>
      <c r="L21" s="160"/>
      <c r="M21" s="164"/>
      <c r="N21" s="164"/>
      <c r="O21" s="164"/>
      <c r="P21" s="110"/>
      <c r="Q21" s="103"/>
      <c r="R21" s="103"/>
      <c r="S21" s="103"/>
      <c r="T21" s="162">
        <f>T18-SUM(T19:T20)</f>
        <v>1</v>
      </c>
      <c r="U21" s="163">
        <f>IF(T21=0,0,IF(T21=T$18,"100%",T21/T$18))</f>
        <v>0.33333333333333331</v>
      </c>
      <c r="V21" s="160"/>
      <c r="W21" s="164"/>
      <c r="X21" s="164"/>
      <c r="Y21" s="164"/>
      <c r="Z21" s="103"/>
      <c r="AA21" s="103"/>
      <c r="AB21" s="103"/>
      <c r="AC21" s="162">
        <f>AC18-SUM(AC19:AC20)</f>
        <v>0</v>
      </c>
      <c r="AD21" s="163">
        <f>IF(AC21=0,0,IF(AC21=AC$18,"100%",AC21/AC$18))</f>
        <v>0</v>
      </c>
      <c r="AE21" s="160"/>
      <c r="AF21" s="164"/>
      <c r="AG21" s="164"/>
      <c r="AH21" s="164"/>
      <c r="AI21" s="103"/>
      <c r="AJ21" s="103"/>
      <c r="AK21" s="103"/>
      <c r="AL21" s="162">
        <f>AL18-SUM(AL19:AL20)</f>
        <v>0</v>
      </c>
      <c r="AM21" s="163">
        <f>IF(AL21=0,0,IF(AL21=AL$18,"100%",AL21/AL$18))</f>
        <v>0</v>
      </c>
      <c r="AN21" s="160"/>
      <c r="AO21" s="164"/>
      <c r="AP21" s="164"/>
      <c r="AQ21" s="164"/>
      <c r="AR21" s="103"/>
    </row>
    <row r="22" spans="1:45" s="124" customFormat="1" ht="24.95" customHeight="1" x14ac:dyDescent="0.25">
      <c r="A22" s="117"/>
      <c r="B22" s="253" t="str">
        <f>IF(SUM(J22:AM22)&gt;0,"vēl ir jāpilnveido"," ")</f>
        <v>vēl ir jāpilnveido</v>
      </c>
      <c r="C22" s="253"/>
      <c r="D22" s="165"/>
      <c r="E22" s="165"/>
      <c r="F22" s="165"/>
      <c r="G22" s="119"/>
      <c r="H22" s="119"/>
      <c r="I22" s="119"/>
      <c r="J22" s="166">
        <f>J19+J20</f>
        <v>2</v>
      </c>
      <c r="K22" s="167">
        <f>IF(J22=0,0,IF(J22=J$18,"100%",J22/J$18))</f>
        <v>0.66666666666666663</v>
      </c>
      <c r="L22" s="165"/>
      <c r="M22" s="168"/>
      <c r="N22" s="168"/>
      <c r="O22" s="168"/>
      <c r="P22" s="123"/>
      <c r="Q22" s="119"/>
      <c r="R22" s="119"/>
      <c r="S22" s="119"/>
      <c r="T22" s="166">
        <f>T19+T20</f>
        <v>2</v>
      </c>
      <c r="U22" s="167">
        <f>IF(T22=0,0,IF(T22=T$18,"100%",T22/T$18))</f>
        <v>0.66666666666666663</v>
      </c>
      <c r="V22" s="165"/>
      <c r="W22" s="168"/>
      <c r="X22" s="168"/>
      <c r="Y22" s="168"/>
      <c r="Z22" s="119"/>
      <c r="AA22" s="119"/>
      <c r="AB22" s="119"/>
      <c r="AC22" s="166">
        <f>AC19+AC20</f>
        <v>0</v>
      </c>
      <c r="AD22" s="167">
        <f>IF(AC22=0,0,IF(AC22=AC$18,"100%",AC22/AC$18))</f>
        <v>0</v>
      </c>
      <c r="AE22" s="165"/>
      <c r="AF22" s="168"/>
      <c r="AG22" s="168"/>
      <c r="AH22" s="168"/>
      <c r="AI22" s="119"/>
      <c r="AJ22" s="119"/>
      <c r="AK22" s="119"/>
      <c r="AL22" s="166">
        <f>AL19+AL20</f>
        <v>0</v>
      </c>
      <c r="AM22" s="167">
        <f>IF(AL22=0,0,IF(AL22=AL$18,"100%",AL22/AL$18))</f>
        <v>0</v>
      </c>
      <c r="AN22" s="165"/>
      <c r="AO22" s="168"/>
      <c r="AP22" s="168"/>
      <c r="AQ22" s="168"/>
      <c r="AR22" s="119"/>
    </row>
    <row r="23" spans="1:45" ht="15.75" x14ac:dyDescent="0.25">
      <c r="H23" s="169"/>
    </row>
  </sheetData>
  <mergeCells count="26">
    <mergeCell ref="AT11:AT12"/>
    <mergeCell ref="B18:C18"/>
    <mergeCell ref="B19:B20"/>
    <mergeCell ref="B22:C22"/>
    <mergeCell ref="B9:C9"/>
    <mergeCell ref="B10:B13"/>
    <mergeCell ref="AS11:AS12"/>
    <mergeCell ref="B14:C14"/>
    <mergeCell ref="B16:F16"/>
    <mergeCell ref="J16:O16"/>
    <mergeCell ref="T16:Y16"/>
    <mergeCell ref="AC16:AH16"/>
    <mergeCell ref="AL16:AQ16"/>
    <mergeCell ref="B5:C5"/>
    <mergeCell ref="E5:AQ5"/>
    <mergeCell ref="B7:F7"/>
    <mergeCell ref="J7:O7"/>
    <mergeCell ref="T7:Y7"/>
    <mergeCell ref="AC7:AH7"/>
    <mergeCell ref="AL7:AQ7"/>
    <mergeCell ref="B2:C2"/>
    <mergeCell ref="E2:AQ2"/>
    <mergeCell ref="B3:C3"/>
    <mergeCell ref="E3:AQ3"/>
    <mergeCell ref="B4:C4"/>
    <mergeCell ref="E4:AQ4"/>
  </mergeCells>
  <conditionalFormatting sqref="E1">
    <cfRule type="cellIs" dxfId="3" priority="1" operator="equal">
      <formula>"neattiecas"</formula>
    </cfRule>
    <cfRule type="cellIs" dxfId="2" priority="2" operator="equal">
      <formula>"neatbilst"</formula>
    </cfRule>
    <cfRule type="cellIs" dxfId="1" priority="3" operator="equal">
      <formula>"atbilst daļēji"</formula>
    </cfRule>
    <cfRule type="cellIs" dxfId="0" priority="4" operator="equal">
      <formula>"atbilst pilnībā"</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C231C-ECE2-4B1B-9525-AEF3D877539C}">
  <dimension ref="A2:E6"/>
  <sheetViews>
    <sheetView showGridLines="0" workbookViewId="0"/>
  </sheetViews>
  <sheetFormatPr defaultColWidth="9.140625" defaultRowHeight="15.75" x14ac:dyDescent="0.25"/>
  <cols>
    <col min="1" max="1" width="9.140625" style="26"/>
    <col min="2" max="3" width="15.42578125" style="27" customWidth="1"/>
    <col min="4" max="4" width="4.7109375" style="27" customWidth="1"/>
    <col min="5" max="5" width="12.7109375" style="27" customWidth="1"/>
    <col min="6" max="16384" width="9.140625" style="27"/>
  </cols>
  <sheetData>
    <row r="2" spans="2:5" x14ac:dyDescent="0.25">
      <c r="B2" s="85" t="s">
        <v>77</v>
      </c>
      <c r="C2" s="85" t="s">
        <v>77</v>
      </c>
      <c r="E2" s="87" t="s">
        <v>86</v>
      </c>
    </row>
    <row r="3" spans="2:5" x14ac:dyDescent="0.25">
      <c r="B3" s="86" t="s">
        <v>78</v>
      </c>
      <c r="C3" s="86" t="s">
        <v>78</v>
      </c>
      <c r="E3" s="86" t="s">
        <v>85</v>
      </c>
    </row>
    <row r="4" spans="2:5" x14ac:dyDescent="0.25">
      <c r="B4" s="87" t="s">
        <v>82</v>
      </c>
      <c r="C4" s="87" t="s">
        <v>82</v>
      </c>
      <c r="E4" s="85" t="s">
        <v>87</v>
      </c>
    </row>
    <row r="5" spans="2:5" x14ac:dyDescent="0.25">
      <c r="B5" s="88" t="s">
        <v>79</v>
      </c>
      <c r="C5" s="89"/>
      <c r="E5" s="89"/>
    </row>
    <row r="6" spans="2:5" x14ac:dyDescent="0.25">
      <c r="B6" s="8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ibk xmlns="387cfdb0-bbbb-482f-970b-aba77a611e32" xsi:nil="true"/>
    <TaxCatchAll xmlns="6d4193cb-6222-4e36-9552-1d72919fb87b" xsi:nil="true"/>
    <lcf76f155ced4ddcb4097134ff3c332f xmlns="387cfdb0-bbbb-482f-970b-aba77a611e3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4FE3A0F42363B848BB0394E43D029405" ma:contentTypeVersion="14" ma:contentTypeDescription="Izveidot jaunu dokumentu." ma:contentTypeScope="" ma:versionID="7cae3943aad1a656abf10cfd4a8d71a2">
  <xsd:schema xmlns:xsd="http://www.w3.org/2001/XMLSchema" xmlns:xs="http://www.w3.org/2001/XMLSchema" xmlns:p="http://schemas.microsoft.com/office/2006/metadata/properties" xmlns:ns2="387cfdb0-bbbb-482f-970b-aba77a611e32" xmlns:ns3="6d4193cb-6222-4e36-9552-1d72919fb87b" targetNamespace="http://schemas.microsoft.com/office/2006/metadata/properties" ma:root="true" ma:fieldsID="30dd6ef2246d697be11a43ecb00f3c96" ns2:_="" ns3:_="">
    <xsd:import namespace="387cfdb0-bbbb-482f-970b-aba77a611e32"/>
    <xsd:import namespace="6d4193cb-6222-4e36-9552-1d72919fb87b"/>
    <xsd:element name="properties">
      <xsd:complexType>
        <xsd:sequence>
          <xsd:element name="documentManagement">
            <xsd:complexType>
              <xsd:all>
                <xsd:element ref="ns2:MediaServiceMetadata" minOccurs="0"/>
                <xsd:element ref="ns2:MediaServiceFastMetadata" minOccurs="0"/>
                <xsd:element ref="ns2:ribk"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7cfdb0-bbbb-482f-970b-aba77a611e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ribk" ma:index="10" nillable="true" ma:displayName="Dokumenta nosaukums" ma:internalName="ribk">
      <xsd:simpleType>
        <xsd:restriction base="dms:Text">
          <xsd:maxLength value="255"/>
        </xsd:restriction>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ttēlu atzīmes" ma:readOnly="false" ma:fieldId="{5cf76f15-5ced-4ddc-b409-7134ff3c332f}" ma:taxonomyMulti="true" ma:sspId="11d35d9e-665f-4525-9e48-92d793f46882"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4193cb-6222-4e36-9552-1d72919fb87b" elementFormDefault="qualified">
    <xsd:import namespace="http://schemas.microsoft.com/office/2006/documentManagement/types"/>
    <xsd:import namespace="http://schemas.microsoft.com/office/infopath/2007/PartnerControls"/>
    <xsd:element name="SharedWithUsers" ma:index="16"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Koplietots ar: detalizēti" ma:internalName="SharedWithDetails" ma:readOnly="true">
      <xsd:simpleType>
        <xsd:restriction base="dms:Note">
          <xsd:maxLength value="255"/>
        </xsd:restriction>
      </xsd:simpleType>
    </xsd:element>
    <xsd:element name="TaxCatchAll" ma:index="20" nillable="true" ma:displayName="Taxonomy Catch All Column" ma:hidden="true" ma:list="{095ca4df-7a47-4272-a207-5a00db48131a}" ma:internalName="TaxCatchAll" ma:showField="CatchAllData" ma:web="6d4193cb-6222-4e36-9552-1d72919fb8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111331-40DA-4E2F-A607-F62671A9FF7D}">
  <ds:schemaRefs>
    <ds:schemaRef ds:uri="http://schemas.microsoft.com/sharepoint/v3/contenttype/forms"/>
  </ds:schemaRefs>
</ds:datastoreItem>
</file>

<file path=customXml/itemProps2.xml><?xml version="1.0" encoding="utf-8"?>
<ds:datastoreItem xmlns:ds="http://schemas.openxmlformats.org/officeDocument/2006/customXml" ds:itemID="{D9A9BEEF-61B0-405E-9140-719C22826939}">
  <ds:schemaRefs>
    <ds:schemaRef ds:uri="387cfdb0-bbbb-482f-970b-aba77a611e32"/>
    <ds:schemaRef ds:uri="http://www.w3.org/XML/1998/namespace"/>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6d4193cb-6222-4e36-9552-1d72919fb87b"/>
    <ds:schemaRef ds:uri="http://purl.org/dc/dcmitype/"/>
    <ds:schemaRef ds:uri="http://purl.org/dc/terms/"/>
  </ds:schemaRefs>
</ds:datastoreItem>
</file>

<file path=customXml/itemProps3.xml><?xml version="1.0" encoding="utf-8"?>
<ds:datastoreItem xmlns:ds="http://schemas.openxmlformats.org/officeDocument/2006/customXml" ds:itemID="{B86D3778-E70D-4E99-A346-ECC328AD5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7cfdb0-bbbb-482f-970b-aba77a611e32"/>
    <ds:schemaRef ds:uri="6d4193cb-6222-4e36-9552-1d72919fb8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Novērtējums un pilnveides plāns</vt:lpstr>
      <vt:lpstr>Kopsavilkums</vt:lpstr>
      <vt:lpstr>Izvēlnes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2025-02-02T12:57:48Z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0x0101004FE3A0F42363B848BB0394E43D029405</vt:lpwstr>
  </property>
  <property fmtid="{D5CDD505-2E9C-101B-9397-08002B2CF9AE}" pid="3" name="MediaServiceImageTags">
    <vt:lpwstr/>
  </property>
</Properties>
</file>