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autoCompressPictures="0" defaultThemeVersion="124226"/>
  <xr:revisionPtr revIDLastSave="28" documentId="11_2343D8888B0E112FE67FB4BDCFF7568D5B51A82D" xr6:coauthVersionLast="47" xr6:coauthVersionMax="47" xr10:uidLastSave="{FA7E9AC4-71BC-440A-BCCD-26C23D6661C4}"/>
  <bookViews>
    <workbookView xWindow="-38520" yWindow="-1905" windowWidth="38640" windowHeight="21840" tabRatio="807" activeTab="1" xr2:uid="{00000000-000D-0000-FFFF-FFFF00000000}"/>
  </bookViews>
  <sheets>
    <sheet name="Novērtējums un pilnveides plāns" sheetId="6" r:id="rId1"/>
    <sheet name="Kopsavilkums" sheetId="8" r:id="rId2"/>
    <sheet name="Izvēlnes" sheetId="7" state="hidden" r:id="rId3"/>
  </sheets>
  <definedNames>
    <definedName name="_xlnm._FilterDatabase" localSheetId="0" hidden="1">'Novērtējums un pilnveides plāns'!$A$9:$BL$217</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1" i="6" l="1"/>
  <c r="F12" i="6" l="1"/>
  <c r="F13" i="6"/>
  <c r="F14" i="6"/>
  <c r="AL9" i="8" l="1"/>
  <c r="AC9" i="8"/>
  <c r="T9" i="8"/>
  <c r="J9" i="8"/>
  <c r="E4" i="8" l="1"/>
  <c r="E3" i="8"/>
  <c r="BB9" i="6"/>
  <c r="BA9" i="6"/>
  <c r="AY149" i="6"/>
  <c r="G149" i="6"/>
  <c r="F149" i="6"/>
  <c r="AY151" i="6"/>
  <c r="G151" i="6"/>
  <c r="F151" i="6"/>
  <c r="BE39" i="6"/>
  <c r="BD39" i="6"/>
  <c r="AY41" i="6"/>
  <c r="G41" i="6"/>
  <c r="F41" i="6"/>
  <c r="AY116" i="6"/>
  <c r="G116" i="6"/>
  <c r="F116" i="6"/>
  <c r="AY115" i="6"/>
  <c r="G115" i="6"/>
  <c r="F115" i="6"/>
  <c r="AY108" i="6"/>
  <c r="G108" i="6"/>
  <c r="F108" i="6"/>
  <c r="AY90" i="6"/>
  <c r="G90" i="6"/>
  <c r="F90" i="6"/>
  <c r="AY73" i="6"/>
  <c r="G73" i="6"/>
  <c r="F73" i="6"/>
  <c r="AY72" i="6"/>
  <c r="G72" i="6"/>
  <c r="F72" i="6"/>
  <c r="AY45" i="6"/>
  <c r="G45" i="6"/>
  <c r="F45" i="6"/>
  <c r="AY28" i="6"/>
  <c r="G28" i="6"/>
  <c r="F28" i="6"/>
  <c r="AY217" i="6" l="1"/>
  <c r="G217" i="6"/>
  <c r="F217" i="6"/>
  <c r="AY207" i="6"/>
  <c r="G207" i="6"/>
  <c r="F207" i="6"/>
  <c r="AY210" i="6"/>
  <c r="G210" i="6"/>
  <c r="F210" i="6"/>
  <c r="AY209" i="6"/>
  <c r="G209" i="6"/>
  <c r="F209" i="6"/>
  <c r="AY208" i="6"/>
  <c r="G208" i="6"/>
  <c r="F208" i="6"/>
  <c r="AY206" i="6"/>
  <c r="G206" i="6"/>
  <c r="F206" i="6"/>
  <c r="AY205" i="6"/>
  <c r="G205" i="6"/>
  <c r="F205" i="6"/>
  <c r="AY204" i="6"/>
  <c r="G204" i="6"/>
  <c r="F204" i="6"/>
  <c r="AY181" i="6"/>
  <c r="G181" i="6"/>
  <c r="F181" i="6"/>
  <c r="AY175" i="6"/>
  <c r="G175" i="6"/>
  <c r="F175" i="6"/>
  <c r="AY167" i="6"/>
  <c r="G167" i="6"/>
  <c r="F167" i="6"/>
  <c r="AY165" i="6"/>
  <c r="G165" i="6"/>
  <c r="F165" i="6"/>
  <c r="AY164" i="6"/>
  <c r="G164" i="6"/>
  <c r="F164" i="6"/>
  <c r="AY163" i="6"/>
  <c r="G163" i="6"/>
  <c r="F163" i="6"/>
  <c r="AY162" i="6"/>
  <c r="G162" i="6"/>
  <c r="F162" i="6"/>
  <c r="AY166" i="6"/>
  <c r="G166" i="6"/>
  <c r="F166" i="6"/>
  <c r="AY168" i="6"/>
  <c r="G168" i="6"/>
  <c r="F168" i="6"/>
  <c r="B9" i="6"/>
  <c r="B8" i="6"/>
  <c r="BK9" i="6"/>
  <c r="BK8" i="6"/>
  <c r="AY146" i="6"/>
  <c r="G146" i="6"/>
  <c r="F146" i="6"/>
  <c r="AY152" i="6"/>
  <c r="G152" i="6"/>
  <c r="F152" i="6"/>
  <c r="AY141" i="6"/>
  <c r="G141" i="6"/>
  <c r="F141" i="6"/>
  <c r="AY216" i="6"/>
  <c r="G216" i="6"/>
  <c r="F216" i="6"/>
  <c r="AY212" i="6"/>
  <c r="G212" i="6"/>
  <c r="F212" i="6"/>
  <c r="AY202" i="6"/>
  <c r="G202" i="6"/>
  <c r="F202" i="6"/>
  <c r="AY198" i="6"/>
  <c r="G198" i="6"/>
  <c r="F198" i="6"/>
  <c r="AY193" i="6"/>
  <c r="G193" i="6"/>
  <c r="F193" i="6"/>
  <c r="AY191" i="6"/>
  <c r="G191" i="6"/>
  <c r="F191" i="6"/>
  <c r="AY188" i="6"/>
  <c r="G188" i="6"/>
  <c r="F188" i="6"/>
  <c r="AY184" i="6"/>
  <c r="G184" i="6"/>
  <c r="F184" i="6"/>
  <c r="AY183" i="6"/>
  <c r="G183" i="6"/>
  <c r="F183" i="6"/>
  <c r="AY179" i="6"/>
  <c r="G179" i="6"/>
  <c r="F179" i="6"/>
  <c r="AY170" i="6"/>
  <c r="G170" i="6"/>
  <c r="F170" i="6"/>
  <c r="AY161" i="6"/>
  <c r="G161" i="6"/>
  <c r="F161" i="6"/>
  <c r="AY160" i="6"/>
  <c r="G160" i="6"/>
  <c r="F160" i="6"/>
  <c r="AY156" i="6"/>
  <c r="G156" i="6"/>
  <c r="F156" i="6"/>
  <c r="AY155" i="6"/>
  <c r="G155" i="6"/>
  <c r="F155" i="6"/>
  <c r="BD211" i="6"/>
  <c r="BE211" i="6"/>
  <c r="S7" i="6" s="1"/>
  <c r="BD201" i="6"/>
  <c r="BE201" i="6"/>
  <c r="BE197" i="6"/>
  <c r="BE195" i="6"/>
  <c r="BE192" i="6"/>
  <c r="BD187" i="6"/>
  <c r="BE187" i="6"/>
  <c r="BD182" i="6"/>
  <c r="BE182" i="6"/>
  <c r="BE178" i="6"/>
  <c r="BE173" i="6"/>
  <c r="BD169" i="6"/>
  <c r="BE169" i="6"/>
  <c r="BD159" i="6"/>
  <c r="BE159" i="6"/>
  <c r="BD154" i="6"/>
  <c r="BE154" i="6"/>
  <c r="BD145" i="6"/>
  <c r="BE145" i="6"/>
  <c r="BD140" i="6"/>
  <c r="BE140" i="6"/>
  <c r="BD37" i="6"/>
  <c r="BE37" i="6"/>
  <c r="BE31" i="6"/>
  <c r="BD24" i="6"/>
  <c r="BE24" i="6"/>
  <c r="BD19" i="6"/>
  <c r="BE19" i="6"/>
  <c r="BD11" i="6"/>
  <c r="BD15" i="6"/>
  <c r="BE15" i="6"/>
  <c r="BD135" i="6"/>
  <c r="BE135" i="6"/>
  <c r="AY136" i="6"/>
  <c r="G136" i="6"/>
  <c r="F136" i="6"/>
  <c r="BD130" i="6"/>
  <c r="BE130" i="6"/>
  <c r="AY131" i="6"/>
  <c r="G131" i="6"/>
  <c r="F131" i="6"/>
  <c r="BD127" i="6"/>
  <c r="BE127" i="6"/>
  <c r="AY128" i="6"/>
  <c r="G128" i="6"/>
  <c r="F128" i="6"/>
  <c r="BD125" i="6"/>
  <c r="BE125" i="6"/>
  <c r="AY126" i="6"/>
  <c r="G126" i="6"/>
  <c r="F126" i="6"/>
  <c r="BD120" i="6"/>
  <c r="BE120" i="6"/>
  <c r="AY121" i="6"/>
  <c r="G121" i="6"/>
  <c r="F121" i="6"/>
  <c r="BD112" i="6"/>
  <c r="BE112" i="6"/>
  <c r="AY119" i="6"/>
  <c r="G119" i="6"/>
  <c r="F119" i="6"/>
  <c r="AY113" i="6"/>
  <c r="G113" i="6"/>
  <c r="F113" i="6"/>
  <c r="BD105" i="6"/>
  <c r="BE105" i="6"/>
  <c r="AY111" i="6"/>
  <c r="G111" i="6"/>
  <c r="F111" i="6"/>
  <c r="AY106" i="6"/>
  <c r="G106" i="6"/>
  <c r="F106" i="6"/>
  <c r="BD102" i="6"/>
  <c r="BE102" i="6"/>
  <c r="AY103" i="6"/>
  <c r="G103" i="6"/>
  <c r="F103" i="6"/>
  <c r="BD99" i="6"/>
  <c r="BE99" i="6"/>
  <c r="AY100" i="6"/>
  <c r="G100" i="6"/>
  <c r="F100" i="6"/>
  <c r="BD94" i="6"/>
  <c r="BE94" i="6"/>
  <c r="AY95" i="6"/>
  <c r="G95" i="6"/>
  <c r="F95" i="6"/>
  <c r="BD87" i="6"/>
  <c r="BE87" i="6"/>
  <c r="AY93" i="6"/>
  <c r="G93" i="6"/>
  <c r="F93" i="6"/>
  <c r="AY88" i="6"/>
  <c r="G88" i="6"/>
  <c r="F88" i="6"/>
  <c r="BD85" i="6"/>
  <c r="BE85" i="6"/>
  <c r="AY86" i="6"/>
  <c r="G86" i="6"/>
  <c r="F86" i="6"/>
  <c r="BD79" i="6"/>
  <c r="BE79" i="6"/>
  <c r="AY84" i="6"/>
  <c r="G84" i="6"/>
  <c r="F84" i="6"/>
  <c r="AY80" i="6"/>
  <c r="G80" i="6"/>
  <c r="F80" i="6"/>
  <c r="BD77" i="6"/>
  <c r="BE77" i="6"/>
  <c r="AY78" i="6"/>
  <c r="G78" i="6"/>
  <c r="F78" i="6"/>
  <c r="BD69" i="6"/>
  <c r="BE69" i="6"/>
  <c r="AY76" i="6"/>
  <c r="G76" i="6"/>
  <c r="F76" i="6"/>
  <c r="AY70" i="6"/>
  <c r="G70" i="6"/>
  <c r="F70" i="6"/>
  <c r="BD67" i="6"/>
  <c r="BE67" i="6"/>
  <c r="AY68" i="6"/>
  <c r="G68" i="6"/>
  <c r="F68" i="6"/>
  <c r="BD65" i="6"/>
  <c r="BE65" i="6"/>
  <c r="AY66" i="6"/>
  <c r="G66" i="6"/>
  <c r="F66" i="6"/>
  <c r="BD62" i="6"/>
  <c r="BE62" i="6"/>
  <c r="AY63" i="6"/>
  <c r="G63" i="6"/>
  <c r="F63" i="6"/>
  <c r="BD58" i="6"/>
  <c r="BE58" i="6"/>
  <c r="AY59" i="6"/>
  <c r="G59" i="6"/>
  <c r="F59" i="6"/>
  <c r="BD56" i="6"/>
  <c r="BE56" i="6"/>
  <c r="AY57" i="6"/>
  <c r="G57" i="6"/>
  <c r="F57" i="6"/>
  <c r="BD53" i="6"/>
  <c r="BE53" i="6"/>
  <c r="AY54" i="6"/>
  <c r="G54" i="6"/>
  <c r="F54" i="6"/>
  <c r="BD49" i="6"/>
  <c r="BE49" i="6"/>
  <c r="AY50" i="6"/>
  <c r="G50" i="6"/>
  <c r="F50" i="6"/>
  <c r="BD42" i="6"/>
  <c r="BE42" i="6"/>
  <c r="AY48" i="6"/>
  <c r="G48" i="6"/>
  <c r="F48" i="6"/>
  <c r="AY43" i="6"/>
  <c r="G43" i="6"/>
  <c r="F43" i="6"/>
  <c r="G40" i="6"/>
  <c r="F40" i="6"/>
  <c r="AY40" i="6"/>
  <c r="AY39" i="6" s="1"/>
  <c r="G38" i="6"/>
  <c r="F38" i="6"/>
  <c r="AY38" i="6"/>
  <c r="G36" i="6"/>
  <c r="F36" i="6"/>
  <c r="AY36" i="6"/>
  <c r="G32" i="6"/>
  <c r="F32" i="6"/>
  <c r="AY32" i="6"/>
  <c r="G30" i="6"/>
  <c r="F30" i="6"/>
  <c r="AY30" i="6"/>
  <c r="G25" i="6"/>
  <c r="F25" i="6"/>
  <c r="AY25" i="6"/>
  <c r="G20" i="6"/>
  <c r="F20" i="6"/>
  <c r="AY20" i="6"/>
  <c r="G16" i="6"/>
  <c r="F16" i="6"/>
  <c r="AY16" i="6"/>
  <c r="U8" i="6"/>
  <c r="AX15" i="6" s="1"/>
  <c r="V8" i="6"/>
  <c r="AX19" i="6" s="1"/>
  <c r="W8" i="6"/>
  <c r="AX24" i="6" s="1"/>
  <c r="X8" i="6"/>
  <c r="AX31" i="6" s="1"/>
  <c r="Y8" i="6"/>
  <c r="AX37" i="6" s="1"/>
  <c r="Z8" i="6"/>
  <c r="AX39" i="6" s="1"/>
  <c r="AA8" i="6"/>
  <c r="AX42" i="6" s="1"/>
  <c r="AB8" i="6"/>
  <c r="AX49" i="6" s="1"/>
  <c r="AC8" i="6"/>
  <c r="AX53" i="6" s="1"/>
  <c r="AD8" i="6"/>
  <c r="AX56" i="6" s="1"/>
  <c r="AE8" i="6"/>
  <c r="AX58" i="6" s="1"/>
  <c r="AF8" i="6"/>
  <c r="AX62" i="6" s="1"/>
  <c r="AG8" i="6"/>
  <c r="AX65" i="6" s="1"/>
  <c r="AH8" i="6"/>
  <c r="AX67" i="6" s="1"/>
  <c r="AI8" i="6"/>
  <c r="AX69" i="6" s="1"/>
  <c r="AJ8" i="6"/>
  <c r="AX77" i="6" s="1"/>
  <c r="AK8" i="6"/>
  <c r="AX79" i="6" s="1"/>
  <c r="AL8" i="6"/>
  <c r="AX85" i="6" s="1"/>
  <c r="AM8" i="6"/>
  <c r="AX87" i="6" s="1"/>
  <c r="AN8" i="6"/>
  <c r="AX94" i="6" s="1"/>
  <c r="AO8" i="6"/>
  <c r="AX99" i="6" s="1"/>
  <c r="AP8" i="6"/>
  <c r="AX102" i="6" s="1"/>
  <c r="AQ8" i="6"/>
  <c r="AX105" i="6" s="1"/>
  <c r="AR8" i="6"/>
  <c r="AX112" i="6" s="1"/>
  <c r="AS8" i="6"/>
  <c r="AX120" i="6" s="1"/>
  <c r="AT8" i="6"/>
  <c r="AX125" i="6" s="1"/>
  <c r="AU8" i="6"/>
  <c r="AX127" i="6" s="1"/>
  <c r="AV8" i="6"/>
  <c r="AX130" i="6" s="1"/>
  <c r="AW8" i="6"/>
  <c r="AX135" i="6" s="1"/>
  <c r="U9" i="6"/>
  <c r="V9" i="6"/>
  <c r="W9" i="6"/>
  <c r="X9" i="6"/>
  <c r="Y9" i="6"/>
  <c r="Z9" i="6"/>
  <c r="AA9" i="6"/>
  <c r="AB9" i="6"/>
  <c r="AC9" i="6"/>
  <c r="AD9" i="6"/>
  <c r="AE9" i="6"/>
  <c r="AF9" i="6"/>
  <c r="AG9" i="6"/>
  <c r="AH9" i="6"/>
  <c r="AI9" i="6"/>
  <c r="AJ9" i="6"/>
  <c r="AK9" i="6"/>
  <c r="AL9" i="6"/>
  <c r="AM9" i="6"/>
  <c r="AN9" i="6"/>
  <c r="AO9" i="6"/>
  <c r="AP9" i="6"/>
  <c r="AQ9" i="6"/>
  <c r="AR9" i="6"/>
  <c r="AS9" i="6"/>
  <c r="AT9" i="6"/>
  <c r="AU9" i="6"/>
  <c r="AV9" i="6"/>
  <c r="AW9" i="6"/>
  <c r="T9" i="6"/>
  <c r="I8" i="6"/>
  <c r="AX159" i="6" s="1"/>
  <c r="J8" i="6"/>
  <c r="AX169" i="6" s="1"/>
  <c r="K8" i="6"/>
  <c r="AX173" i="6" s="1"/>
  <c r="L8" i="6"/>
  <c r="AX178" i="6" s="1"/>
  <c r="M8" i="6"/>
  <c r="AX182" i="6" s="1"/>
  <c r="N8" i="6"/>
  <c r="AX187" i="6" s="1"/>
  <c r="O8" i="6"/>
  <c r="AX192" i="6" s="1"/>
  <c r="P8" i="6"/>
  <c r="AX195" i="6" s="1"/>
  <c r="Q8" i="6"/>
  <c r="AX197" i="6" s="1"/>
  <c r="R8" i="6"/>
  <c r="AX201" i="6" s="1"/>
  <c r="S8" i="6"/>
  <c r="AX211" i="6" s="1"/>
  <c r="T8" i="6"/>
  <c r="AX11" i="6" s="1"/>
  <c r="H8" i="6"/>
  <c r="AX154" i="6" s="1"/>
  <c r="G215" i="6"/>
  <c r="F215" i="6"/>
  <c r="AY215" i="6"/>
  <c r="G214" i="6"/>
  <c r="F214" i="6"/>
  <c r="AY214" i="6"/>
  <c r="G213" i="6"/>
  <c r="F213" i="6"/>
  <c r="AY213" i="6"/>
  <c r="G203" i="6"/>
  <c r="F203" i="6"/>
  <c r="AY203" i="6"/>
  <c r="BD197" i="6"/>
  <c r="G200" i="6"/>
  <c r="F200" i="6"/>
  <c r="AY200" i="6"/>
  <c r="G199" i="6"/>
  <c r="F199" i="6"/>
  <c r="AY199" i="6"/>
  <c r="G196" i="6"/>
  <c r="F196" i="6"/>
  <c r="AY196" i="6"/>
  <c r="BD195" i="6"/>
  <c r="BD192" i="6"/>
  <c r="G194" i="6"/>
  <c r="F194" i="6"/>
  <c r="AY194" i="6"/>
  <c r="G190" i="6"/>
  <c r="F190" i="6"/>
  <c r="AY190" i="6"/>
  <c r="G189" i="6"/>
  <c r="F189" i="6"/>
  <c r="AY189" i="6"/>
  <c r="G186" i="6"/>
  <c r="F186" i="6"/>
  <c r="AY186" i="6"/>
  <c r="G185" i="6"/>
  <c r="F185" i="6"/>
  <c r="AY185" i="6"/>
  <c r="BD178" i="6"/>
  <c r="G180" i="6"/>
  <c r="F180" i="6"/>
  <c r="AY180" i="6"/>
  <c r="BD173" i="6"/>
  <c r="G177" i="6"/>
  <c r="F177" i="6"/>
  <c r="AY177" i="6"/>
  <c r="G176" i="6"/>
  <c r="F176" i="6"/>
  <c r="AY176" i="6"/>
  <c r="G174" i="6"/>
  <c r="F174" i="6"/>
  <c r="AY174" i="6"/>
  <c r="G172" i="6"/>
  <c r="F172" i="6"/>
  <c r="AY172" i="6"/>
  <c r="G171" i="6"/>
  <c r="F171" i="6"/>
  <c r="AY171" i="6"/>
  <c r="G158" i="6"/>
  <c r="F158" i="6"/>
  <c r="AY158" i="6"/>
  <c r="G157" i="6"/>
  <c r="F157" i="6"/>
  <c r="AY157" i="6"/>
  <c r="G150" i="6"/>
  <c r="F150" i="6"/>
  <c r="AY150" i="6"/>
  <c r="G148" i="6"/>
  <c r="F148" i="6"/>
  <c r="AY148" i="6"/>
  <c r="G147" i="6"/>
  <c r="F147" i="6"/>
  <c r="AY147" i="6"/>
  <c r="G144" i="6"/>
  <c r="F144" i="6"/>
  <c r="AY144" i="6"/>
  <c r="G143" i="6"/>
  <c r="F143" i="6"/>
  <c r="AY143" i="6"/>
  <c r="G142" i="6"/>
  <c r="F142" i="6"/>
  <c r="AY142" i="6"/>
  <c r="BD31" i="6"/>
  <c r="G138" i="6"/>
  <c r="F138" i="6"/>
  <c r="AY138" i="6"/>
  <c r="G137" i="6"/>
  <c r="F137" i="6"/>
  <c r="AY137" i="6"/>
  <c r="G134" i="6"/>
  <c r="F134" i="6"/>
  <c r="AY134" i="6"/>
  <c r="G133" i="6"/>
  <c r="F133" i="6"/>
  <c r="AY133" i="6"/>
  <c r="G132" i="6"/>
  <c r="F132" i="6"/>
  <c r="AY132" i="6"/>
  <c r="G129" i="6"/>
  <c r="F129" i="6"/>
  <c r="AY129" i="6"/>
  <c r="G124" i="6"/>
  <c r="F124" i="6"/>
  <c r="AY124" i="6"/>
  <c r="G123" i="6"/>
  <c r="F123" i="6"/>
  <c r="AY123" i="6"/>
  <c r="G122" i="6"/>
  <c r="F122" i="6"/>
  <c r="AY122" i="6"/>
  <c r="G118" i="6"/>
  <c r="F118" i="6"/>
  <c r="AY118" i="6"/>
  <c r="G117" i="6"/>
  <c r="F117" i="6"/>
  <c r="AY117" i="6"/>
  <c r="G114" i="6"/>
  <c r="F114" i="6"/>
  <c r="AY114" i="6"/>
  <c r="G110" i="6"/>
  <c r="F110" i="6"/>
  <c r="AY110" i="6"/>
  <c r="G109" i="6"/>
  <c r="F109" i="6"/>
  <c r="AY109" i="6"/>
  <c r="G107" i="6"/>
  <c r="F107" i="6"/>
  <c r="AY107" i="6"/>
  <c r="G104" i="6"/>
  <c r="F104" i="6"/>
  <c r="AY104" i="6"/>
  <c r="G101" i="6"/>
  <c r="F101" i="6"/>
  <c r="AY101" i="6"/>
  <c r="G98" i="6"/>
  <c r="F98" i="6"/>
  <c r="AY98" i="6"/>
  <c r="G97" i="6"/>
  <c r="F97" i="6"/>
  <c r="AY97" i="6"/>
  <c r="G96" i="6"/>
  <c r="F96" i="6"/>
  <c r="AY96" i="6"/>
  <c r="G92" i="6"/>
  <c r="F92" i="6"/>
  <c r="AY92" i="6"/>
  <c r="G91" i="6"/>
  <c r="F91" i="6"/>
  <c r="AY91" i="6"/>
  <c r="G89" i="6"/>
  <c r="F89" i="6"/>
  <c r="AY89" i="6"/>
  <c r="G83" i="6"/>
  <c r="F83" i="6"/>
  <c r="AY83" i="6"/>
  <c r="G82" i="6"/>
  <c r="F82" i="6"/>
  <c r="AY82" i="6"/>
  <c r="G81" i="6"/>
  <c r="F81" i="6"/>
  <c r="AY81" i="6"/>
  <c r="G75" i="6"/>
  <c r="F75" i="6"/>
  <c r="AY75" i="6"/>
  <c r="G74" i="6"/>
  <c r="F74" i="6"/>
  <c r="AY74" i="6"/>
  <c r="G71" i="6"/>
  <c r="F71" i="6"/>
  <c r="AY71" i="6"/>
  <c r="G64" i="6"/>
  <c r="F64" i="6"/>
  <c r="AY64" i="6"/>
  <c r="G61" i="6"/>
  <c r="F61" i="6"/>
  <c r="AY61" i="6"/>
  <c r="G60" i="6"/>
  <c r="F60" i="6"/>
  <c r="AY60" i="6"/>
  <c r="G55" i="6"/>
  <c r="F55" i="6"/>
  <c r="AY55" i="6"/>
  <c r="G52" i="6"/>
  <c r="F52" i="6"/>
  <c r="AY52" i="6"/>
  <c r="G51" i="6"/>
  <c r="F51" i="6"/>
  <c r="AY51" i="6"/>
  <c r="G47" i="6"/>
  <c r="F47" i="6"/>
  <c r="AY47" i="6"/>
  <c r="G46" i="6"/>
  <c r="F46" i="6"/>
  <c r="AY46" i="6"/>
  <c r="G44" i="6"/>
  <c r="F44" i="6"/>
  <c r="AY44" i="6"/>
  <c r="G35" i="6"/>
  <c r="F35" i="6"/>
  <c r="AY35" i="6"/>
  <c r="G34" i="6"/>
  <c r="F34" i="6"/>
  <c r="AY34" i="6"/>
  <c r="G33" i="6"/>
  <c r="F33" i="6"/>
  <c r="AY33" i="6"/>
  <c r="G29" i="6"/>
  <c r="F29" i="6"/>
  <c r="AY29" i="6"/>
  <c r="G27" i="6"/>
  <c r="F27" i="6"/>
  <c r="AY27" i="6"/>
  <c r="G26" i="6"/>
  <c r="F26" i="6"/>
  <c r="AY26" i="6"/>
  <c r="G23" i="6"/>
  <c r="F23" i="6"/>
  <c r="AY23" i="6"/>
  <c r="G22" i="6"/>
  <c r="F22" i="6"/>
  <c r="AY22" i="6"/>
  <c r="G21" i="6"/>
  <c r="F21" i="6"/>
  <c r="AY21" i="6"/>
  <c r="G13" i="6"/>
  <c r="G14" i="6"/>
  <c r="G17" i="6"/>
  <c r="F17" i="6"/>
  <c r="AY17" i="6"/>
  <c r="G18" i="6"/>
  <c r="F18" i="6"/>
  <c r="AY18" i="6"/>
  <c r="AY13" i="6"/>
  <c r="AY14" i="6"/>
  <c r="AY12" i="6"/>
  <c r="D8" i="6"/>
  <c r="G12" i="6"/>
  <c r="H9" i="6"/>
  <c r="I9" i="6"/>
  <c r="J9" i="6"/>
  <c r="K9" i="6"/>
  <c r="L9" i="6"/>
  <c r="M9" i="6"/>
  <c r="N9" i="6"/>
  <c r="O9" i="6"/>
  <c r="P9" i="6"/>
  <c r="Q9" i="6"/>
  <c r="R9" i="6"/>
  <c r="S9" i="6"/>
  <c r="BI9" i="6"/>
  <c r="BI8" i="6"/>
  <c r="BJ9" i="6"/>
  <c r="BJ8" i="6"/>
  <c r="BH9" i="6"/>
  <c r="BH8" i="6"/>
  <c r="D9" i="6"/>
  <c r="F15" i="6" l="1"/>
  <c r="AY178" i="6"/>
  <c r="E178" i="6" s="1"/>
  <c r="AY159" i="6"/>
  <c r="E159" i="6" s="1"/>
  <c r="AY201" i="6"/>
  <c r="E201" i="6" s="1"/>
  <c r="AY211" i="6"/>
  <c r="E211" i="6" s="1"/>
  <c r="G211" i="6"/>
  <c r="F211" i="6"/>
  <c r="F201" i="6"/>
  <c r="G201" i="6"/>
  <c r="G197" i="6"/>
  <c r="F197" i="6"/>
  <c r="AY197" i="6"/>
  <c r="E197" i="6" s="1"/>
  <c r="G195" i="6"/>
  <c r="AY195" i="6"/>
  <c r="E195" i="6" s="1"/>
  <c r="F195" i="6"/>
  <c r="G192" i="6"/>
  <c r="F192" i="6"/>
  <c r="AY192" i="6"/>
  <c r="E192" i="6" s="1"/>
  <c r="AY187" i="6"/>
  <c r="E187" i="6" s="1"/>
  <c r="G187" i="6"/>
  <c r="F187" i="6"/>
  <c r="G182" i="6"/>
  <c r="F182" i="6"/>
  <c r="AY182" i="6"/>
  <c r="E182" i="6" s="1"/>
  <c r="G178" i="6"/>
  <c r="F178" i="6"/>
  <c r="AY173" i="6"/>
  <c r="E173" i="6" s="1"/>
  <c r="G173" i="6"/>
  <c r="F173" i="6"/>
  <c r="AY169" i="6"/>
  <c r="E169" i="6" s="1"/>
  <c r="G169" i="6"/>
  <c r="F169" i="6"/>
  <c r="G159" i="6"/>
  <c r="G154" i="6"/>
  <c r="F159" i="6"/>
  <c r="F154" i="6"/>
  <c r="AY154" i="6"/>
  <c r="E154" i="6" s="1"/>
  <c r="AY145" i="6"/>
  <c r="E145" i="6" s="1"/>
  <c r="F145" i="6"/>
  <c r="G145" i="6"/>
  <c r="AY140" i="6"/>
  <c r="E140" i="6" s="1"/>
  <c r="G140" i="6"/>
  <c r="F140" i="6"/>
  <c r="AY24" i="6"/>
  <c r="E24" i="6" s="1"/>
  <c r="AY42" i="6"/>
  <c r="E42" i="6" s="1"/>
  <c r="AY58" i="6"/>
  <c r="E58" i="6" s="1"/>
  <c r="AY65" i="6"/>
  <c r="E65" i="6" s="1"/>
  <c r="AY69" i="6"/>
  <c r="E69" i="6" s="1"/>
  <c r="AY77" i="6"/>
  <c r="E77" i="6" s="1"/>
  <c r="AY85" i="6"/>
  <c r="E85" i="6" s="1"/>
  <c r="AY99" i="6"/>
  <c r="E99" i="6" s="1"/>
  <c r="AY105" i="6"/>
  <c r="E105" i="6" s="1"/>
  <c r="AY120" i="6"/>
  <c r="E120" i="6" s="1"/>
  <c r="AY127" i="6"/>
  <c r="E127" i="6" s="1"/>
  <c r="AY135" i="6"/>
  <c r="E135" i="6" s="1"/>
  <c r="AY62" i="6"/>
  <c r="E62" i="6" s="1"/>
  <c r="AY130" i="6"/>
  <c r="E130" i="6" s="1"/>
  <c r="F31" i="6"/>
  <c r="F130" i="6"/>
  <c r="F112" i="6"/>
  <c r="F94" i="6"/>
  <c r="F77" i="6"/>
  <c r="F62" i="6"/>
  <c r="F120" i="6"/>
  <c r="F99" i="6"/>
  <c r="F79" i="6"/>
  <c r="F53" i="6"/>
  <c r="F135" i="6"/>
  <c r="F65" i="6"/>
  <c r="F37" i="6"/>
  <c r="F125" i="6"/>
  <c r="F102" i="6"/>
  <c r="F85" i="6"/>
  <c r="F67" i="6"/>
  <c r="F56" i="6"/>
  <c r="F39" i="6"/>
  <c r="AY31" i="6"/>
  <c r="E31" i="6" s="1"/>
  <c r="G125" i="6"/>
  <c r="G19" i="6"/>
  <c r="F19" i="6"/>
  <c r="AY19" i="6"/>
  <c r="E19" i="6" s="1"/>
  <c r="AY37" i="6"/>
  <c r="E37" i="6" s="1"/>
  <c r="E39" i="6"/>
  <c r="AY49" i="6"/>
  <c r="E49" i="6" s="1"/>
  <c r="AY53" i="6"/>
  <c r="E53" i="6" s="1"/>
  <c r="AY56" i="6"/>
  <c r="E56" i="6" s="1"/>
  <c r="AY67" i="6"/>
  <c r="E67" i="6" s="1"/>
  <c r="AY79" i="6"/>
  <c r="E79" i="6" s="1"/>
  <c r="AY87" i="6"/>
  <c r="E87" i="6" s="1"/>
  <c r="AY94" i="6"/>
  <c r="E94" i="6" s="1"/>
  <c r="AY102" i="6"/>
  <c r="E102" i="6" s="1"/>
  <c r="AY112" i="6"/>
  <c r="E112" i="6" s="1"/>
  <c r="AY125" i="6"/>
  <c r="E125" i="6" s="1"/>
  <c r="G67" i="6"/>
  <c r="G127" i="6"/>
  <c r="G105" i="6"/>
  <c r="G87" i="6"/>
  <c r="G69" i="6"/>
  <c r="G58" i="6"/>
  <c r="G42" i="6"/>
  <c r="G24" i="6"/>
  <c r="G56" i="6"/>
  <c r="F105" i="6"/>
  <c r="F69" i="6"/>
  <c r="G85" i="6"/>
  <c r="F127" i="6"/>
  <c r="F24" i="6"/>
  <c r="G130" i="6"/>
  <c r="G112" i="6"/>
  <c r="G94" i="6"/>
  <c r="G77" i="6"/>
  <c r="G62" i="6"/>
  <c r="G49" i="6"/>
  <c r="G31" i="6"/>
  <c r="G39" i="6"/>
  <c r="F58" i="6"/>
  <c r="G102" i="6"/>
  <c r="F87" i="6"/>
  <c r="F42" i="6"/>
  <c r="G135" i="6"/>
  <c r="G120" i="6"/>
  <c r="G99" i="6"/>
  <c r="G79" i="6"/>
  <c r="G65" i="6"/>
  <c r="G53" i="6"/>
  <c r="G37" i="6"/>
  <c r="F49" i="6"/>
  <c r="AY15" i="6"/>
  <c r="E15" i="6" s="1"/>
  <c r="G15" i="6"/>
  <c r="AY11" i="6"/>
  <c r="E11" i="6" s="1"/>
  <c r="F11" i="6"/>
  <c r="G11" i="6"/>
  <c r="T12" i="8" l="1"/>
  <c r="U12" i="8" s="1"/>
  <c r="T11" i="8"/>
  <c r="AL11" i="8"/>
  <c r="AL12" i="8"/>
  <c r="AM12" i="8" s="1"/>
  <c r="AC12" i="8"/>
  <c r="AD12" i="8" s="1"/>
  <c r="AC11" i="8"/>
  <c r="R20" i="8"/>
  <c r="R19" i="8"/>
  <c r="T10" i="8"/>
  <c r="J12" i="8"/>
  <c r="K12" i="8" s="1"/>
  <c r="I20" i="8"/>
  <c r="J13" i="8"/>
  <c r="K13" i="8" s="1"/>
  <c r="I19" i="8"/>
  <c r="S19" i="8"/>
  <c r="H20" i="8"/>
  <c r="J11" i="8"/>
  <c r="S20" i="8"/>
  <c r="H19" i="8"/>
  <c r="J10" i="8"/>
  <c r="T13" i="8"/>
  <c r="U13" i="8" s="1"/>
  <c r="AB20" i="8"/>
  <c r="AC13" i="8"/>
  <c r="AD13" i="8" s="1"/>
  <c r="AB19" i="8"/>
  <c r="AA20" i="8"/>
  <c r="AA19" i="8"/>
  <c r="AC10" i="8"/>
  <c r="AJ20" i="8"/>
  <c r="AJ19" i="8"/>
  <c r="AL10" i="8"/>
  <c r="AL13" i="8"/>
  <c r="AM13" i="8" s="1"/>
  <c r="AK20" i="8"/>
  <c r="AK19" i="8"/>
  <c r="G10" i="6"/>
  <c r="G139" i="6"/>
  <c r="F10" i="6"/>
  <c r="F153" i="6"/>
  <c r="G153" i="6"/>
  <c r="F139" i="6"/>
  <c r="T7" i="6"/>
  <c r="R7" i="6"/>
  <c r="AT11" i="8" l="1"/>
  <c r="AC19" i="8"/>
  <c r="AC20" i="8"/>
  <c r="J19" i="8"/>
  <c r="J20" i="8"/>
  <c r="AL20" i="8"/>
  <c r="K10" i="8"/>
  <c r="J14" i="8"/>
  <c r="AC18" i="8"/>
  <c r="AD11" i="8"/>
  <c r="T14" i="8"/>
  <c r="U14" i="8" s="1"/>
  <c r="U10" i="8"/>
  <c r="AM10" i="8"/>
  <c r="AL14" i="8"/>
  <c r="AM14" i="8" s="1"/>
  <c r="J18" i="8"/>
  <c r="K11" i="8"/>
  <c r="T19" i="8"/>
  <c r="AL19" i="8"/>
  <c r="AL18" i="8"/>
  <c r="AM11" i="8"/>
  <c r="U11" i="8"/>
  <c r="T18" i="8"/>
  <c r="AC14" i="8"/>
  <c r="AD14" i="8" s="1"/>
  <c r="AD10" i="8"/>
  <c r="T20" i="8"/>
  <c r="BD153" i="6" a="1"/>
  <c r="BD153" i="6" s="1"/>
  <c r="BD10" i="6" a="1"/>
  <c r="BD10" i="6" s="1"/>
  <c r="AC22" i="8" l="1"/>
  <c r="AD22" i="8" s="1"/>
  <c r="AC21" i="8"/>
  <c r="AD21" i="8" s="1"/>
  <c r="J22" i="8"/>
  <c r="K22" i="8" s="1"/>
  <c r="J21" i="8"/>
  <c r="T21" i="8"/>
  <c r="U21" i="8" s="1"/>
  <c r="AL21" i="8"/>
  <c r="AM21" i="8" s="1"/>
  <c r="K19" i="8"/>
  <c r="AD20" i="8"/>
  <c r="K14" i="8"/>
  <c r="B14" i="8" s="1"/>
  <c r="U20" i="8"/>
  <c r="AD19" i="8"/>
  <c r="T22" i="8"/>
  <c r="U22" i="8" s="1"/>
  <c r="U19" i="8"/>
  <c r="K20" i="8"/>
  <c r="AM20" i="8"/>
  <c r="AM19" i="8"/>
  <c r="AL22" i="8"/>
  <c r="AM22" i="8" s="1"/>
  <c r="Q7" i="6"/>
  <c r="BD139" i="6" a="1"/>
  <c r="BD139" i="6" s="1"/>
  <c r="K21" i="8" l="1"/>
  <c r="C21" i="8" s="1"/>
  <c r="B22" i="8"/>
  <c r="P7" i="6"/>
  <c r="BG8" i="6"/>
  <c r="BG9" i="6"/>
  <c r="O7" i="6" l="1"/>
  <c r="N7" i="6" l="1"/>
  <c r="M7" i="6" l="1"/>
  <c r="L7" i="6" l="1"/>
  <c r="K7" i="6" l="1"/>
  <c r="J7" i="6" l="1"/>
  <c r="I7" i="6" l="1"/>
  <c r="BE153" i="6" l="1" a="1"/>
  <c r="BE153" i="6" s="1"/>
  <c r="BE139" i="6" s="1" a="1"/>
  <c r="BE139" i="6" s="1"/>
  <c r="H7" i="6"/>
  <c r="AW7" i="6" l="1"/>
  <c r="AV7" i="6" l="1"/>
  <c r="AU7" i="6" l="1"/>
  <c r="AT7" i="6" l="1"/>
  <c r="AS7" i="6" l="1"/>
  <c r="AR7" i="6" l="1"/>
  <c r="AQ7" i="6" l="1"/>
  <c r="AP7" i="6" l="1"/>
  <c r="AO7" i="6" l="1"/>
  <c r="AN7" i="6" l="1"/>
  <c r="AM7" i="6" l="1"/>
  <c r="AL7" i="6" l="1"/>
  <c r="AK7" i="6" l="1"/>
  <c r="AJ7" i="6" l="1"/>
  <c r="AI7" i="6" l="1"/>
  <c r="AH7" i="6" l="1"/>
  <c r="AG7" i="6" l="1"/>
  <c r="AF7" i="6" l="1"/>
  <c r="AE7" i="6" l="1"/>
  <c r="AD7" i="6" l="1"/>
  <c r="AC7" i="6" l="1"/>
  <c r="AB7" i="6" l="1"/>
  <c r="AA7" i="6" l="1"/>
  <c r="Z7" i="6" l="1"/>
  <c r="Y7" i="6" l="1"/>
  <c r="X7" i="6" l="1"/>
  <c r="W7" i="6" l="1"/>
  <c r="V7" i="6" l="1"/>
  <c r="BE10" i="6" l="1" a="1"/>
  <c r="BE10" i="6" s="1"/>
  <c r="U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00000000-0006-0000-0000-000001000000}">
      <text>
        <r>
          <rPr>
            <sz val="12"/>
            <color indexed="81"/>
            <rFont val="Arial Narrow"/>
            <family val="2"/>
            <charset val="186"/>
          </rPr>
          <t>Esošās situācijas novērtējums:
atbilst pilnībā – pilnveide nav nepieciešama – plāns nav jāveido
atbilst daļēji – nepieciešami uzlabojumi – plāns ir jāveido
neatbilst – ir nepieciešama būtiska pilnveide – plāns ir jāveido
atsevišķos gadījumos:
neattiecas – plāns nav jāveido</t>
        </r>
        <r>
          <rPr>
            <b/>
            <sz val="12"/>
            <color indexed="81"/>
            <rFont val="Arial Narrow"/>
            <family val="2"/>
            <charset val="186"/>
          </rPr>
          <t xml:space="preserve">
</t>
        </r>
      </text>
    </comment>
  </commentList>
</comments>
</file>

<file path=xl/sharedStrings.xml><?xml version="1.0" encoding="utf-8"?>
<sst xmlns="http://schemas.openxmlformats.org/spreadsheetml/2006/main" count="2072" uniqueCount="601">
  <si>
    <t>Pakalpojumu pārvaldības uzdevumi</t>
  </si>
  <si>
    <t>PU1-1</t>
  </si>
  <si>
    <t>PU1-2</t>
  </si>
  <si>
    <t>PU1-5</t>
  </si>
  <si>
    <t>Pakalpojumu pārvaldības politikas un attīstības plānu īstenošanas kontrole un vadība</t>
  </si>
  <si>
    <t>PU2-1</t>
  </si>
  <si>
    <t>Pakalpojumu plānošana, izveide, ieviešana, uzturēšana un attīstība</t>
  </si>
  <si>
    <t>PU2-2</t>
  </si>
  <si>
    <t>Pakalpojumu galveno saņēmēju grupu un to vajadzību apzināšana</t>
  </si>
  <si>
    <t>PU2-3</t>
  </si>
  <si>
    <t>Pakalpojumu sniegšanas un uzturēšanas rezultatīvāko un efektīvāko veidu noteikšana</t>
  </si>
  <si>
    <t>PU2-4</t>
  </si>
  <si>
    <t>Pakalpojumu sniegšanas un uzturēšanas rezultativitāti un efektivitāti raksturojošu rādītāju noteikšana (galveno darbības rādītāju noteikšana)</t>
  </si>
  <si>
    <t>PU2-5</t>
  </si>
  <si>
    <t>Pakalpojumu pārvaldībai nepieciešamo spēju un resursu nodrošināšana</t>
  </si>
  <si>
    <t>PU2-6</t>
  </si>
  <si>
    <t>Pakalpojumu pārvaldības speciālo normatīvo aktu izstrāde un pilnveide</t>
  </si>
  <si>
    <t>PU2-7</t>
  </si>
  <si>
    <t>Pakalpojumu aprakstu veidošana, reģistrēšana un uzturēšana</t>
  </si>
  <si>
    <t>PU2-8</t>
  </si>
  <si>
    <t>Informācijas nodrošināšana pakalpojumu saņēmējiem par pieejamiem pakalpojumiem</t>
  </si>
  <si>
    <t>PU2-9</t>
  </si>
  <si>
    <t xml:space="preserve">Pakalpojumu līmeņu noteikšana un pakalpojumu līmeņu vienošanās nosacījumu saskaņošana ar pakalpojumu saņēmējiem </t>
  </si>
  <si>
    <t>PU2-10</t>
  </si>
  <si>
    <t>PU2-11</t>
  </si>
  <si>
    <t>Zināšanu uzkrāšana un pieejamības nodrošināšana</t>
  </si>
  <si>
    <t>PU2-12</t>
  </si>
  <si>
    <t>Ar pakalpojumu pārvaldību saistīta metodiskā atbalsta nodrošināšana pakalpojumu sniegšanā iesaistītajiem</t>
  </si>
  <si>
    <t>PU2-13</t>
  </si>
  <si>
    <t xml:space="preserve">Pakalpojumu un resursu pieejamības un nepārtrauktības plānošana un nodrošināšana </t>
  </si>
  <si>
    <t>PU2-14</t>
  </si>
  <si>
    <t>Piekļūstamības nodrošināšana pakalpojumiem</t>
  </si>
  <si>
    <t>PU2-15</t>
  </si>
  <si>
    <t>Pakalpojumu pieprasījumu pārvaldība un izpildes nodrošināšana</t>
  </si>
  <si>
    <t>PU2-16</t>
  </si>
  <si>
    <t>Atbalsta nodrošināšana pakalpojumu saņēmējiem</t>
  </si>
  <si>
    <t>PU2-17</t>
  </si>
  <si>
    <t>PU2-18</t>
  </si>
  <si>
    <t>PU2-19</t>
  </si>
  <si>
    <t>Pakalpojumu sniegšanas apjomu un tiem nepieciešamā nodrošinājuma atbilstības pārvaldība</t>
  </si>
  <si>
    <t>PU2-20</t>
  </si>
  <si>
    <t>Ar pakalpojumu un resursu pārvaldību saistītu izmaiņu īstenošana</t>
  </si>
  <si>
    <t>PU2-21</t>
  </si>
  <si>
    <t>Iespējami ātra pakalpojumu pieejamības atjaunošana</t>
  </si>
  <si>
    <t>PU2-22</t>
  </si>
  <si>
    <t>PU2-23</t>
  </si>
  <si>
    <t>Mērījumu veikšana un rezultātu izmantošana</t>
  </si>
  <si>
    <t>PU3-1</t>
  </si>
  <si>
    <t>Nemitīga pilnveide</t>
  </si>
  <si>
    <t>PU3-2</t>
  </si>
  <si>
    <t>Pārvaldības dalībnieku iesaiste</t>
  </si>
  <si>
    <t>PU3-3</t>
  </si>
  <si>
    <t>Īstenoto aktivitāšu kontrole</t>
  </si>
  <si>
    <t>PU3-4</t>
  </si>
  <si>
    <t>Finanšu pārvaldība</t>
  </si>
  <si>
    <t>Organizatoriskā struktūra</t>
  </si>
  <si>
    <t>Normatīvais regulējums</t>
  </si>
  <si>
    <t>Informācija</t>
  </si>
  <si>
    <t>Digitālās tehnoloģijas</t>
  </si>
  <si>
    <t>Citi resursi</t>
  </si>
  <si>
    <t>Finansējums</t>
  </si>
  <si>
    <t>Piezīmes</t>
  </si>
  <si>
    <t>Ar pakalpojumu pārvaldību saistītās starpiestāžu un pārrobežu sadarbības koordinēšana</t>
  </si>
  <si>
    <t>Partneri</t>
  </si>
  <si>
    <t>Vadlīnijas</t>
  </si>
  <si>
    <t>Procesi</t>
  </si>
  <si>
    <t>Kompetences</t>
  </si>
  <si>
    <t>N.p.k.</t>
  </si>
  <si>
    <t xml:space="preserve">Kultūra </t>
  </si>
  <si>
    <t>Atbildīgais
(vārds, uzvārds)</t>
  </si>
  <si>
    <t>Iestāde:</t>
  </si>
  <si>
    <t>Loma:</t>
  </si>
  <si>
    <t>Pilnveides prioritāte (augsta–1…zema–5)</t>
  </si>
  <si>
    <t>Pilnveides statuss</t>
  </si>
  <si>
    <t>( dd.mm.gggg )</t>
  </si>
  <si>
    <t>Pilnveides termiņi</t>
  </si>
  <si>
    <t>atbilst pilnībā</t>
  </si>
  <si>
    <t>atbilst daļēji</t>
  </si>
  <si>
    <t>neattiecas</t>
  </si>
  <si>
    <t>"Pakalpojumu vides pilnveides plāns 2024.–2027. gadam"</t>
  </si>
  <si>
    <t>Esošās situācijas novērtējums</t>
  </si>
  <si>
    <t>neatbilst</t>
  </si>
  <si>
    <t>Kontrolsummas</t>
  </si>
  <si>
    <t>Pakalpojumu saņēmēji</t>
  </si>
  <si>
    <t>iesākta</t>
  </si>
  <si>
    <t>neiesākta</t>
  </si>
  <si>
    <t>pabeigta</t>
  </si>
  <si>
    <t>Ietekme uz citām pilnveides sadaļām</t>
  </si>
  <si>
    <t>Atkarība no citām pilnveides sadaļām</t>
  </si>
  <si>
    <t>Pakalpojumu pārvaldības politikas plānošana un aktualizēšana</t>
  </si>
  <si>
    <t>Nozaru, pašvaldību un iestāžu pakalpojumu attīstības plānu izveide un aktualizēšana</t>
  </si>
  <si>
    <t>Pakalpojumu līmeņu vienošanās nosacījumu izpildes kontrole un nodrošināšana</t>
  </si>
  <si>
    <t xml:space="preserve">Pakalpojumu saņēmēju ierosinājumu un sūdzību apkopošana, izvērtēšana un nepieciešamo darbību veikšana </t>
  </si>
  <si>
    <t xml:space="preserve"> Iespējami ātra pakalpojumu pieejamības atjaunošana</t>
  </si>
  <si>
    <t>S1</t>
  </si>
  <si>
    <t>S2</t>
  </si>
  <si>
    <t>Personāls (Cilvēki)</t>
  </si>
  <si>
    <t>S3</t>
  </si>
  <si>
    <t>S4</t>
  </si>
  <si>
    <t>S5</t>
  </si>
  <si>
    <t>S6</t>
  </si>
  <si>
    <t>S7</t>
  </si>
  <si>
    <t>S8</t>
  </si>
  <si>
    <t>S9</t>
  </si>
  <si>
    <t>R1</t>
  </si>
  <si>
    <t>R2</t>
  </si>
  <si>
    <t>R3</t>
  </si>
  <si>
    <t>w</t>
  </si>
  <si>
    <t>Pakalpojumu pieejamības pārtraukumu cēloņu apzināšana un novēršana</t>
  </si>
  <si>
    <t>Tehniska informācija!</t>
  </si>
  <si>
    <t>LP1-1-1</t>
  </si>
  <si>
    <t>LP1-1-2</t>
  </si>
  <si>
    <t>LP1-1-3</t>
  </si>
  <si>
    <t>LP1-2-1</t>
  </si>
  <si>
    <t>LP1-2-2</t>
  </si>
  <si>
    <t>LP1-2-3</t>
  </si>
  <si>
    <t>LP1-5-1</t>
  </si>
  <si>
    <t>LP1-5-2</t>
  </si>
  <si>
    <t>LP1-5-3</t>
  </si>
  <si>
    <t>LP1-5-4</t>
  </si>
  <si>
    <t>LP2-1-1</t>
  </si>
  <si>
    <t>LP2-1-2</t>
  </si>
  <si>
    <t>LP2-1-3</t>
  </si>
  <si>
    <t>LP2-1-4</t>
  </si>
  <si>
    <t>LP2-1-5</t>
  </si>
  <si>
    <t>LP2-2-1</t>
  </si>
  <si>
    <t>LP2-2-2</t>
  </si>
  <si>
    <t>LP2-2-3</t>
  </si>
  <si>
    <t>LP2-2-4</t>
  </si>
  <si>
    <t>LP2-2-5</t>
  </si>
  <si>
    <t>LP2-3-1</t>
  </si>
  <si>
    <t>LP2-4-1</t>
  </si>
  <si>
    <t>LP2-5-1</t>
  </si>
  <si>
    <t>LP2-5-2</t>
  </si>
  <si>
    <t>LP2-5-3</t>
  </si>
  <si>
    <t>LP2-5-4</t>
  </si>
  <si>
    <t>LP2-5-5</t>
  </si>
  <si>
    <t>LP2-6-1</t>
  </si>
  <si>
    <t>LP2-6-2</t>
  </si>
  <si>
    <t>LP2-6-3</t>
  </si>
  <si>
    <t>LP2-7-1</t>
  </si>
  <si>
    <t>LP2-7-2</t>
  </si>
  <si>
    <t>LP2-8-1</t>
  </si>
  <si>
    <t>LP2-9-1</t>
  </si>
  <si>
    <t>LP2-9-2</t>
  </si>
  <si>
    <t>LP2-9-3</t>
  </si>
  <si>
    <t>LP2-10-1</t>
  </si>
  <si>
    <t>LP2-10-2</t>
  </si>
  <si>
    <t>LP2-11-1</t>
  </si>
  <si>
    <t>LP2-12-1</t>
  </si>
  <si>
    <t>LP2-13-1</t>
  </si>
  <si>
    <t>LP2-13-2</t>
  </si>
  <si>
    <t>LP2-13-3</t>
  </si>
  <si>
    <t>LP2-13-4</t>
  </si>
  <si>
    <t>LP2-13-5</t>
  </si>
  <si>
    <t>LP2-14-1</t>
  </si>
  <si>
    <t>LP2-15-1</t>
  </si>
  <si>
    <t>LP2-15-2</t>
  </si>
  <si>
    <t>LP2-15-3</t>
  </si>
  <si>
    <t>LP2-15-4</t>
  </si>
  <si>
    <t>LP2-15-5</t>
  </si>
  <si>
    <t>LP2-16-1</t>
  </si>
  <si>
    <t>LP2-17-1</t>
  </si>
  <si>
    <t>LP2-17-2</t>
  </si>
  <si>
    <t>LP2-17-3</t>
  </si>
  <si>
    <t>LP2-17-4</t>
  </si>
  <si>
    <t>LP2-17-5</t>
  </si>
  <si>
    <t>LP2-18-1</t>
  </si>
  <si>
    <t>LP2-18-2</t>
  </si>
  <si>
    <t>LP2-18-3</t>
  </si>
  <si>
    <t>LP2-18-4</t>
  </si>
  <si>
    <t>LP2-19-1</t>
  </si>
  <si>
    <t>LP2-19-2</t>
  </si>
  <si>
    <t>LP2-20-1</t>
  </si>
  <si>
    <t>LP2-20-2</t>
  </si>
  <si>
    <t>LP2-21-1</t>
  </si>
  <si>
    <t>LP2-21-2</t>
  </si>
  <si>
    <t>LP2-21-3</t>
  </si>
  <si>
    <t>LP2-21-4</t>
  </si>
  <si>
    <t>LP2-21-5</t>
  </si>
  <si>
    <t>LP2-22-1</t>
  </si>
  <si>
    <t>LP2-22-2</t>
  </si>
  <si>
    <t>LP2-22-3</t>
  </si>
  <si>
    <t>LP2-22-4</t>
  </si>
  <si>
    <t>LP2-22-5</t>
  </si>
  <si>
    <t>LP2-23-1</t>
  </si>
  <si>
    <t>LP2-23-2</t>
  </si>
  <si>
    <t>LP2-23-3</t>
  </si>
  <si>
    <t>LP2-23-4</t>
  </si>
  <si>
    <t>LP3-1-1</t>
  </si>
  <si>
    <t>LP3-2-1</t>
  </si>
  <si>
    <t>LP3-2-2</t>
  </si>
  <si>
    <t>LP3-3-1</t>
  </si>
  <si>
    <t>LP3-3-2</t>
  </si>
  <si>
    <t>LP3-3-3</t>
  </si>
  <si>
    <t>LP3-3-4</t>
  </si>
  <si>
    <t>LP3-4-1</t>
  </si>
  <si>
    <t>LP3-4-2</t>
  </si>
  <si>
    <t>LP3-4-3</t>
  </si>
  <si>
    <t>Pilnveides sasniedzamais rezultāts
(pilnveides sadaļas – atbilstoši pakalpojumu pārvaldības politikai)</t>
  </si>
  <si>
    <t>S1-1</t>
  </si>
  <si>
    <t>S1-2</t>
  </si>
  <si>
    <t>S1-3</t>
  </si>
  <si>
    <t>S1-4</t>
  </si>
  <si>
    <t>S2-1</t>
  </si>
  <si>
    <t>S2-2</t>
  </si>
  <si>
    <t>S2-3</t>
  </si>
  <si>
    <t>S2-4</t>
  </si>
  <si>
    <t>S2-2-1</t>
  </si>
  <si>
    <t>S2-2-2</t>
  </si>
  <si>
    <t>S2-2-3</t>
  </si>
  <si>
    <t>S2-2-4</t>
  </si>
  <si>
    <t>S2-3-1</t>
  </si>
  <si>
    <t>S3-1</t>
  </si>
  <si>
    <t>S3-2</t>
  </si>
  <si>
    <t>S3-3</t>
  </si>
  <si>
    <t>S4-2</t>
  </si>
  <si>
    <t>S4-3</t>
  </si>
  <si>
    <t>S4-4</t>
  </si>
  <si>
    <t>S4-5</t>
  </si>
  <si>
    <t>S5-1</t>
  </si>
  <si>
    <t>S5-2</t>
  </si>
  <si>
    <t>S5-4</t>
  </si>
  <si>
    <t>S6-1</t>
  </si>
  <si>
    <t>S6-2</t>
  </si>
  <si>
    <t>S6-4</t>
  </si>
  <si>
    <t>S7-1</t>
  </si>
  <si>
    <t>S7-2</t>
  </si>
  <si>
    <t>S7-4</t>
  </si>
  <si>
    <t>S7-5</t>
  </si>
  <si>
    <t>S6-5</t>
  </si>
  <si>
    <t>S8-1</t>
  </si>
  <si>
    <t>S8-4</t>
  </si>
  <si>
    <t>S9-1</t>
  </si>
  <si>
    <t>R1-1</t>
  </si>
  <si>
    <t>R1-2</t>
  </si>
  <si>
    <t>R1-3</t>
  </si>
  <si>
    <t>R2-1</t>
  </si>
  <si>
    <t>R2-2</t>
  </si>
  <si>
    <t>R2-3</t>
  </si>
  <si>
    <t>R2-4</t>
  </si>
  <si>
    <t>R2-5</t>
  </si>
  <si>
    <t>R2-6</t>
  </si>
  <si>
    <t>R2-7</t>
  </si>
  <si>
    <t>R2-8</t>
  </si>
  <si>
    <t>R2-5-1</t>
  </si>
  <si>
    <t>R3-1-1</t>
  </si>
  <si>
    <t>R3-1-2</t>
  </si>
  <si>
    <t>R3-1-3</t>
  </si>
  <si>
    <t>R3-1-4</t>
  </si>
  <si>
    <t>R3-1-5</t>
  </si>
  <si>
    <t>R3-1-6</t>
  </si>
  <si>
    <r>
      <t>Pakalpojumu pārvaldības uzdevumi (</t>
    </r>
    <r>
      <rPr>
        <u/>
        <sz val="14"/>
        <color rgb="FFC00000"/>
        <rFont val="Arial Narrow"/>
        <family val="2"/>
        <charset val="186"/>
      </rPr>
      <t>PU</t>
    </r>
    <r>
      <rPr>
        <u/>
        <sz val="14"/>
        <color theme="1"/>
        <rFont val="Arial Narrow"/>
        <family val="2"/>
        <charset val="186"/>
      </rPr>
      <t>) un lomu pienākumi (</t>
    </r>
    <r>
      <rPr>
        <u/>
        <sz val="14"/>
        <color rgb="FFC00000"/>
        <rFont val="Arial Narrow"/>
        <family val="2"/>
        <charset val="186"/>
      </rPr>
      <t>LP</t>
    </r>
    <r>
      <rPr>
        <u/>
        <sz val="14"/>
        <color theme="1"/>
        <rFont val="Arial Narrow"/>
        <family val="2"/>
        <charset val="186"/>
      </rPr>
      <t>)</t>
    </r>
  </si>
  <si>
    <r>
      <t>Pakalpojumiem un pakalpojumu pārvaldībai nepieciešamās spējas (</t>
    </r>
    <r>
      <rPr>
        <u/>
        <sz val="14"/>
        <color rgb="FFC00000"/>
        <rFont val="Arial Narrow"/>
        <family val="2"/>
        <charset val="186"/>
      </rPr>
      <t>S</t>
    </r>
    <r>
      <rPr>
        <u/>
        <sz val="14"/>
        <color theme="1"/>
        <rFont val="Arial Narrow"/>
        <family val="2"/>
        <charset val="186"/>
      </rPr>
      <t>) un resursi (</t>
    </r>
    <r>
      <rPr>
        <u/>
        <sz val="14"/>
        <color rgb="FFC00000"/>
        <rFont val="Arial Narrow"/>
        <family val="2"/>
        <charset val="186"/>
      </rPr>
      <t>R</t>
    </r>
    <r>
      <rPr>
        <u/>
        <sz val="14"/>
        <color theme="1"/>
        <rFont val="Arial Narrow"/>
        <family val="2"/>
        <charset val="186"/>
      </rPr>
      <t>)</t>
    </r>
  </si>
  <si>
    <r>
      <t xml:space="preserve">✦ </t>
    </r>
    <r>
      <rPr>
        <b/>
        <sz val="10"/>
        <color theme="1"/>
        <rFont val="Arial Narrow"/>
        <family val="2"/>
        <charset val="186"/>
      </rPr>
      <t>struktūra atbilst</t>
    </r>
    <r>
      <rPr>
        <sz val="10"/>
        <color theme="1"/>
        <rFont val="Arial Narrow"/>
        <family val="2"/>
        <charset val="186"/>
      </rPr>
      <t xml:space="preserve"> pakalpojumu pārvaldības organizatoriskās struktūras izveides </t>
    </r>
    <r>
      <rPr>
        <b/>
        <sz val="10"/>
        <color theme="1"/>
        <rFont val="Arial Narrow"/>
        <family val="2"/>
        <charset val="186"/>
      </rPr>
      <t>vispārējiem nosacījumiem</t>
    </r>
  </si>
  <si>
    <r>
      <t xml:space="preserve">✦ struktūra atbilst </t>
    </r>
    <r>
      <rPr>
        <b/>
        <sz val="10"/>
        <color theme="1"/>
        <rFont val="Arial Narrow"/>
        <family val="2"/>
        <charset val="186"/>
      </rPr>
      <t>pakalpojumu pārvaldības organizatoriskajai struktūrai</t>
    </r>
    <r>
      <rPr>
        <sz val="10"/>
        <color theme="1"/>
        <rFont val="Arial Narrow"/>
        <family val="2"/>
        <charset val="186"/>
      </rPr>
      <t xml:space="preserve"> iestādēm, kam nav nozares ministrijas vai pašvaldības pakļautības, tostarp:
       ✦ ir izveidotas ar pakalpojumiem saistītās struktūrvienības
       ✦ ir noteiktas ar pakalpojumiem saistīto struktūrvienību funkcijas un darbības jomas
       ✦ ir noteikta ar pakalpojumiem saistīto struktūrvienību savstarpējā mijiedarbība, tostarp pakļautība, tiesības un atbildība
       ✦ ir noteikti ar pakalpojumiem saistītajās struktūrvienībās ietilpstošie amati un pakalpojumu pārvaldības lomu sadalījums</t>
    </r>
  </si>
  <si>
    <r>
      <t xml:space="preserve">✦ pakalpojumu pārvaldības organizatoriskā </t>
    </r>
    <r>
      <rPr>
        <b/>
        <sz val="10"/>
        <color theme="1"/>
        <rFont val="Arial Narrow"/>
        <family val="2"/>
        <charset val="186"/>
      </rPr>
      <t>struktūra ir optimizēta</t>
    </r>
  </si>
  <si>
    <t>✦ ir izveidoti un ir pieejami specializēti, ar konkrēta pakalpojuma pārvaldību saistīti procesi</t>
  </si>
  <si>
    <t>✦ nodrošina valstī vienotu pieeju pakalpojumu pārvaldības politikas īstenošanā (tostarp sniedz atzinumus, rekomendācijas un ieteikumus pakalpojumu pārvaldības politikas īstenošanā iesaistītajiem)</t>
  </si>
  <si>
    <t>✦ saskaņo savas valsts, nozares vai pašvaldības mēroga ar pakalpojumu pārvaldības politikas, nozares, pašvaldības vai iestādes pakalpojumu attīstības plāna īstenošanu saistītās darbības atbilstoši ar Valsts pakalpojumu pārvaldības vadošo iestādi, Nozares pakalpojumu pārvaldības vadošo iestādi vai Pašvaldības pakalpojumu pārvaldības vadošo iestādi</t>
  </si>
  <si>
    <t>✦ koordinē iestādes mēroga ar pakalpojumu pārvaldības politikas, nozares, pašvaldības vai iestādes pakalpojumu attīstības plāna īstenošanu saistītās darbības un pārrobežu sadarbību</t>
  </si>
  <si>
    <t>LP2-1-6</t>
  </si>
  <si>
    <t>✦ apzina un nosaka iestādes pakalpojumu galvenās saņēmēju grupas</t>
  </si>
  <si>
    <t>✦ ierosina konkrētu pakalpojumu izmaiņas saistībā ar pieprasījuma izmaiņām</t>
  </si>
  <si>
    <t>LP2-5-6</t>
  </si>
  <si>
    <t>✦ aktualizē prasības un prioritātes visu iestādes pakalpojumu nodrošināšanai un attīstībai nepieciešamajiem resursiem</t>
  </si>
  <si>
    <t>LP2-13-6</t>
  </si>
  <si>
    <t>LP2-13-7</t>
  </si>
  <si>
    <t>✦ organizē un pārrauga iestādes pakalpojumu pieejamības un nepārtrauktības plānošanu</t>
  </si>
  <si>
    <t>✦ organizē un pārrauga iestādes pakalpojumu kritisko komponenšu noteikšanu</t>
  </si>
  <si>
    <t>✦ organizē un pārrauga iestādes pakalpojumu risku analīzi</t>
  </si>
  <si>
    <t>✦ organizē un pārrauga iestādes pakalpojumu pieejamības un nepārtrauktības plānu izveidi un uzturēšanu</t>
  </si>
  <si>
    <t>✦ organizē un pārrauga iestādes pakalpojumu pieejamības un nepārtrauktības nodrošināšanas pasākumus</t>
  </si>
  <si>
    <t>✦ pārrauga visu iestādes pakalpojumu pieprasījumu izpildi</t>
  </si>
  <si>
    <t>✦ analizē informāciju par iestādes pakalpojumu pieprasījumu izpildes gaitu un rezultātu</t>
  </si>
  <si>
    <t>✦ pieņem lēmumus, ierosina izmaiņas un plāno iestādē vispārējus uzlabojumus  saistībā ar pakalpojumu pieprasījumu izpildi</t>
  </si>
  <si>
    <t>✦ organizē un pārrauga iestādē vispārēju uzlabojumu īstenošanu saistībā ar pakalpojumu pieprasījumu izpildi</t>
  </si>
  <si>
    <t>LP2-17-6</t>
  </si>
  <si>
    <t>✦ pārrauga visu iestādes sniegto pakalpojumu un ar klientiem saskaņoto nosacījumu savstarpēju atbilstību</t>
  </si>
  <si>
    <t>✦ analizē rezultātus un nodrošina pakalpojumu līmeņu vienošanās nosacījumu izpildes atbilstību noteiktajiem nosacījumiem</t>
  </si>
  <si>
    <t>✦ veic korektīvas darbības neatbilstību gadījumos</t>
  </si>
  <si>
    <t>✦ apzina, pieņem atbilstošus lēmumus un nodrošina atbilstošas izmaiņas visos  iestādes pakalpojumos</t>
  </si>
  <si>
    <t>LP2-21-6</t>
  </si>
  <si>
    <t>✦ plāno iestādes vispārējas aktivitātes</t>
  </si>
  <si>
    <t>✦ nodrošina vispārēju kārtību (procedūru) izveidi un ieviešanu</t>
  </si>
  <si>
    <t>✦ nodrošina un kontrolē aktivitāšu veikšanu</t>
  </si>
  <si>
    <t>✦ analizē veiktās aktivitātes</t>
  </si>
  <si>
    <t>✦ veic korektīvas darbības</t>
  </si>
  <si>
    <t>LP2-22-6</t>
  </si>
  <si>
    <t>LP2-22-7</t>
  </si>
  <si>
    <t>✦ analizē un dokumentē pieejamības pārtraukumu cēloņus</t>
  </si>
  <si>
    <t>✦ apzina iespējamos risinājumus</t>
  </si>
  <si>
    <t>✦ pieņem lēmumus un ierosina izmaiņas</t>
  </si>
  <si>
    <t>✦ nodrošina izmaiņu īstenošanu</t>
  </si>
  <si>
    <t>✦ analizē iegūtos mērījumu rezultātus un izmanto tos visu iestādes pakalpojumu pārvaldībai, tostarp pilnveidei un attīstības plānošanai</t>
  </si>
  <si>
    <t>✦ apzina katrai pakalpojumu pārvaldības aktivitātei atbilstošos pārvaldības dalībniekus</t>
  </si>
  <si>
    <t>✦ nodrošina atbilstošo pārvaldības dalībnieku iesaisti aktivitāšu īstenošanā</t>
  </si>
  <si>
    <t>✦ plāno un nodrošina katras īstenotās aktivitātes kontrolei nepieciešamās spējas un resursus</t>
  </si>
  <si>
    <t>✦ nepieciešamības gadījumā plāno, nodrošina vai ierosina pilnveides aktivitātes</t>
  </si>
  <si>
    <t>Iestādes pamatdarbības virzieni (darbības jomas)</t>
  </si>
  <si>
    <t>✦ iestādē ir noteikti pamatdarbības virzieni (darbības jomas)</t>
  </si>
  <si>
    <t>✦ iestādes pamatdarbības virzieni izriet no iestādes funkcijām</t>
  </si>
  <si>
    <t>✦ iestādes pamatdarbības virzieni ir dokumentēti iestādes darbību reglamentējošos dokumentos</t>
  </si>
  <si>
    <t>✦ iestādes pakalpojumu portfolio (pilnais saraksts) ir veidots atbilstoši iestādes pamatdarbības virzieniem</t>
  </si>
  <si>
    <t xml:space="preserve"> Iestādes pakalpojumu portfolio (pilnais saraksts)</t>
  </si>
  <si>
    <t>✦ iestādes pakalpojumu portfolio (pilnais saraksts) ir iestādē formāli apstiprināts dokuments</t>
  </si>
  <si>
    <t xml:space="preserve">✦ iestādes pamatdarbības virzienu attīstība ir iestādes vispārējo attīstības plānu sastāvdaļa </t>
  </si>
  <si>
    <t>✦ iestādes pakalpojumu portfolio ir pieejams pakalpojumu pārvaldībā iesaistītajiem</t>
  </si>
  <si>
    <r>
      <t>Iestādes pakalpojumu kopums (</t>
    </r>
    <r>
      <rPr>
        <u/>
        <sz val="14"/>
        <color rgb="FFC00000"/>
        <rFont val="Arial Narrow"/>
        <family val="2"/>
        <charset val="186"/>
      </rPr>
      <t>PK</t>
    </r>
    <r>
      <rPr>
        <u/>
        <sz val="14"/>
        <color theme="1"/>
        <rFont val="Arial Narrow"/>
        <family val="2"/>
        <charset val="186"/>
      </rPr>
      <t>)</t>
    </r>
  </si>
  <si>
    <t>PK1</t>
  </si>
  <si>
    <t>PK2</t>
  </si>
  <si>
    <t>PK1-1</t>
  </si>
  <si>
    <t>PK1-2</t>
  </si>
  <si>
    <t>PK1-3</t>
  </si>
  <si>
    <t>PK1-4</t>
  </si>
  <si>
    <t>PK2-1</t>
  </si>
  <si>
    <t>PK2-2</t>
  </si>
  <si>
    <t>PK2-3</t>
  </si>
  <si>
    <t>PK2-4</t>
  </si>
  <si>
    <t>PK2-5</t>
  </si>
  <si>
    <t>PK2-6</t>
  </si>
  <si>
    <t>PK2-7</t>
  </si>
  <si>
    <t>Pakalpojumiem un pakalpojumu pārvaldībai nepieciešamās spējas un resursi</t>
  </si>
  <si>
    <t>Pazīme summēšanai</t>
  </si>
  <si>
    <t>Iespējamais 
finansējuma 
avots
(piemēram, ERAF, ANM, cits)</t>
  </si>
  <si>
    <t>Indikatīvs 
nepieciešamā finansējuma apjoms 
(EUR)</t>
  </si>
  <si>
    <r>
      <t>✦ ir izveidotas un</t>
    </r>
    <r>
      <rPr>
        <b/>
        <sz val="10"/>
        <color theme="1"/>
        <rFont val="Arial Narrow"/>
        <family val="2"/>
        <charset val="186"/>
      </rPr>
      <t xml:space="preserve"> ir pieejamas</t>
    </r>
    <r>
      <rPr>
        <sz val="10"/>
        <color theme="1"/>
        <rFont val="Arial Narrow"/>
        <family val="2"/>
        <charset val="186"/>
      </rPr>
      <t xml:space="preserve"> iestādē vienotas, specializētas, ar pakalpojumu pārvaldību saistītas vadlīnijas – vadlīnijas, kas ir paredzētas lietošanai tikai konkrētajā iestādē un ir nepieciešamas pakalpojuma pārvaldībai</t>
    </r>
  </si>
  <si>
    <t>✦ ir izveidoti un ir pieejami valstī vienoti, vispārēji ar pakalpojumu pārvaldību saistīti procesi ("horizontāli" procesi), kas ir nepieciešami pakalpojuma pārvaldībai</t>
  </si>
  <si>
    <t>✦ ir izveidoti un ir pieejami nozarē vienoti, specializēti, ar pakalpojumu pārvaldību saistīti procesi – procesi, kas ir paredzēti lietošanai tikai konkrētajā nozarē un ir nepieciešami pakalpojuma pārvaldībai</t>
  </si>
  <si>
    <t>Pakalpojumu kopuma vadītājs:</t>
  </si>
  <si>
    <t>Identifikators</t>
  </si>
  <si>
    <t>"Iestādes pakalpojumu kopuma saimnieks" ✦</t>
  </si>
  <si>
    <r>
      <t xml:space="preserve">✦ iestādes pakalpojumu kopuma vadītājam ir </t>
    </r>
    <r>
      <rPr>
        <b/>
        <sz val="10"/>
        <color theme="1"/>
        <rFont val="Arial Narrow"/>
        <family val="2"/>
        <charset val="186"/>
      </rPr>
      <t>pakalpojumiem un pakalpojumu pārvaldībai nepieciešamo spēju un resursu nodrošināšanai nepieciešamās kompetences</t>
    </r>
  </si>
  <si>
    <t>✦ visu iestādes pakalpojumu pārvaldībai izmanto "Valsts vienoto pieteikumu vadības sistēmu" vai savu – resora vai iestādes "lokālo" pieteikumu vadības sistēmu, tostarp:
       ✦ pakalpojumu pieprasījumiem
       ✦ incidentu pieteikumiem
       ✦ problēmu pieteikumiem</t>
  </si>
  <si>
    <t>✦ visu iestādes pakalpojumu pārvaldībai izmanto tehnoloģisko nodrošinājumu pakalpojumu finanšu plānošanai, uzskaitei un analīzei</t>
  </si>
  <si>
    <t>✦ iestādes pakalpojumu pārvaldībai izmanto pakalpojumu pārvaldībai atbilstošu IKT infrastruktūru, tostarp:
       ✦ serverus
       ✦ datu glabātavas
       ✦ tīkla un sakaru iekārtas
       ✦ datorizētas darba vietas</t>
  </si>
  <si>
    <t>✦ iestādes pakalpojumu pārvaldībai ir pieejamas nepieciešamās telpas</t>
  </si>
  <si>
    <t>✦ iestādes pakalpojumu pārvaldībai ir pieejams nepieciešamais darba vietu un biroja aprīkojums</t>
  </si>
  <si>
    <t>✦ iestādes pakalpojumu pārvaldībai ir pieejami nepieciešamie transporta līdzekļi</t>
  </si>
  <si>
    <t>✦ iestādes pakalpojumu pārvaldībai ir pieejamas nepieciešamās specializētās pamatdarbības iekārtas un aprīkojums</t>
  </si>
  <si>
    <t>✦ iestādes pakalpojumu pārvaldībai ir pieejamas nepieciešamās izejvielas un materiāli</t>
  </si>
  <si>
    <t>✦ iestādes pakalpojumu pārvaldībai ir pieejami nepieciešamie energoresursi</t>
  </si>
  <si>
    <t>Nemainīt !</t>
  </si>
  <si>
    <t>Vērtēšana</t>
  </si>
  <si>
    <t>Pakalpojumu vide kopumā</t>
  </si>
  <si>
    <t>✦ Pakalpojumu pārvaldības uzdevumi
 un lomu pienākumi</t>
  </si>
  <si>
    <t>✦ Pakalpojumu izveides, sniegšanas 
un pilnveides nosacījumi</t>
  </si>
  <si>
    <t>✦ Pakalpojumiem un pakalpojumu pārvaldībai nepieciešamās spējas un resursi</t>
  </si>
  <si>
    <t>kopā ir jāvērtē</t>
  </si>
  <si>
    <t>Vērtēšanas 
rezultāti</t>
  </si>
  <si>
    <t>Plānošana un pilnveide</t>
  </si>
  <si>
    <t>kopā ir jāplāno un jāpilnveido</t>
  </si>
  <si>
    <t>Pilnveides statusi</t>
  </si>
  <si>
    <t>pilnveide nav iesākta</t>
  </si>
  <si>
    <t>pilnveide ir iesākta</t>
  </si>
  <si>
    <t>s</t>
  </si>
  <si>
    <t>"Iestādes pakalpojumu kopuma saimnieks"</t>
  </si>
  <si>
    <t>Nepieciešama plānošana 
un pilnveide</t>
  </si>
  <si>
    <t xml:space="preserve">
Uzsākšana vienreizējām darbībām</t>
  </si>
  <si>
    <t xml:space="preserve">
Pabeigšana vienreizējām darbībām 
vai 
uzsākšana nebeidzamām darbībām</t>
  </si>
  <si>
    <t>Veselības inspekcija</t>
  </si>
  <si>
    <t>Pašreiz pakalpojumi tiek pārvaldīti vairāk intuitīvi un reaktīvi nevis stratēģiski un plānveidīgi.</t>
  </si>
  <si>
    <r>
      <t xml:space="preserve">✦ </t>
    </r>
    <r>
      <rPr>
        <sz val="10"/>
        <color rgb="FFFF0000"/>
        <rFont val="Arial Narrow"/>
        <family val="2"/>
        <charset val="186"/>
      </rPr>
      <t>apzina</t>
    </r>
    <r>
      <rPr>
        <sz val="10"/>
        <color theme="1"/>
        <rFont val="Arial Narrow"/>
        <family val="2"/>
        <charset val="186"/>
      </rPr>
      <t xml:space="preserve"> iestādes </t>
    </r>
    <r>
      <rPr>
        <sz val="10"/>
        <color rgb="FFFF0000"/>
        <rFont val="Arial Narrow"/>
        <family val="2"/>
        <charset val="186"/>
      </rPr>
      <t>iespējamos pakalpojumus</t>
    </r>
    <r>
      <rPr>
        <sz val="10"/>
        <color theme="1"/>
        <rFont val="Arial Narrow"/>
        <family val="2"/>
        <charset val="186"/>
      </rPr>
      <t xml:space="preserve"> atbilstoši valsts, nozares, pašvaldības un iestādes:
       ✦ attīstības mērķiem un prioritātēm
       ✦ funkcijām un uzdevumiem
       ✦ normatīvā regulējuma prasībām
       ✦ pakalpojumu attīstības plānā noteiktajiem pamatdarbības virzieniem un galvenajām pakalpojumu grupām</t>
    </r>
  </si>
  <si>
    <t>LP2-4-2</t>
  </si>
  <si>
    <r>
      <t xml:space="preserve">✦ nosaka </t>
    </r>
    <r>
      <rPr>
        <b/>
        <sz val="10"/>
        <color rgb="FFFF0000"/>
        <rFont val="Arial Narrow"/>
        <family val="2"/>
        <charset val="186"/>
      </rPr>
      <t>vispārējus principus</t>
    </r>
    <r>
      <rPr>
        <sz val="10"/>
        <color theme="1"/>
        <rFont val="Arial Narrow"/>
        <family val="2"/>
        <charset val="186"/>
      </rPr>
      <t>, kas jāievēro veidojot un slēdzot līgumus par iestādes pakalpojumu sniegšanu</t>
    </r>
  </si>
  <si>
    <r>
      <t xml:space="preserve">✦ organizē un kontrolē </t>
    </r>
    <r>
      <rPr>
        <b/>
        <u/>
        <sz val="10"/>
        <color rgb="FFFF0000"/>
        <rFont val="Arial Narrow"/>
        <family val="2"/>
        <charset val="186"/>
      </rPr>
      <t>visu</t>
    </r>
    <r>
      <rPr>
        <sz val="10"/>
        <color theme="1"/>
        <rFont val="Arial Narrow"/>
        <family val="2"/>
        <charset val="186"/>
      </rPr>
      <t xml:space="preserve"> iestādes pakalpojumu saņēmēju ierosinājumu un sūdzību konstatēšanu, reģistrēšanu un uzkrāšanu</t>
    </r>
  </si>
  <si>
    <r>
      <t xml:space="preserve">✦  iestādes pakalpojumu kopuma vadītājam ir </t>
    </r>
    <r>
      <rPr>
        <b/>
        <sz val="10"/>
        <color rgb="FFFF0000"/>
        <rFont val="Arial Narrow"/>
        <family val="2"/>
        <charset val="186"/>
      </rPr>
      <t>vispārējas</t>
    </r>
    <r>
      <rPr>
        <b/>
        <sz val="10"/>
        <color theme="1"/>
        <rFont val="Arial Narrow"/>
        <family val="2"/>
        <charset val="186"/>
      </rPr>
      <t xml:space="preserve"> kompetences pakalpojumu pārvaldības politikas īstenošanai</t>
    </r>
    <r>
      <rPr>
        <sz val="10"/>
        <color theme="1"/>
        <rFont val="Arial Narrow"/>
        <family val="2"/>
        <charset val="186"/>
      </rPr>
      <t>, tostarp:
       ✦ pakalpojumu pārvaldības pamatnosacījumu īstenošanai
       ✦ pakalpojumu pārvaldības uzdevumu veikšanai
       ✦ pakalpojumu izveides, sniegšanas un pilnveides nosacījumu īstenošanai
       ✦ pakalpojumiem un pakalpojumu pārvaldības īstenošanai nepieciešamo spēju un resursu nodrošināšanai</t>
    </r>
  </si>
  <si>
    <r>
      <t>✦ iestādes pakalpojumu kopuma vadītājam ir</t>
    </r>
    <r>
      <rPr>
        <b/>
        <sz val="10"/>
        <color theme="1"/>
        <rFont val="Arial Narrow"/>
        <family val="2"/>
        <charset val="186"/>
      </rPr>
      <t xml:space="preserve"> pakalpojumu </t>
    </r>
    <r>
      <rPr>
        <b/>
        <sz val="10"/>
        <color rgb="FFFF0000"/>
        <rFont val="Arial Narrow"/>
        <family val="2"/>
        <charset val="186"/>
      </rPr>
      <t>pārvaldības uzdevumu</t>
    </r>
    <r>
      <rPr>
        <b/>
        <sz val="10"/>
        <color theme="1"/>
        <rFont val="Arial Narrow"/>
        <family val="2"/>
        <charset val="186"/>
      </rPr>
      <t xml:space="preserve"> veikšanai nepieciešamās kompetences</t>
    </r>
  </si>
  <si>
    <r>
      <t xml:space="preserve">✦  iestādes pakalpojumu kopuma vadītājam ir </t>
    </r>
    <r>
      <rPr>
        <b/>
        <sz val="10"/>
        <color theme="1"/>
        <rFont val="Arial Narrow"/>
        <family val="2"/>
        <charset val="186"/>
      </rPr>
      <t xml:space="preserve">pakalpojumu izveides, sniegšanas un pilnveides </t>
    </r>
    <r>
      <rPr>
        <b/>
        <sz val="10"/>
        <color rgb="FFFF0000"/>
        <rFont val="Arial Narrow"/>
        <family val="2"/>
        <charset val="186"/>
      </rPr>
      <t>nosacījumu</t>
    </r>
    <r>
      <rPr>
        <b/>
        <sz val="10"/>
        <color theme="1"/>
        <rFont val="Arial Narrow"/>
        <family val="2"/>
        <charset val="186"/>
      </rPr>
      <t xml:space="preserve"> īstenošanai nepieciešamās kompetences</t>
    </r>
  </si>
  <si>
    <r>
      <t xml:space="preserve">✦ ir izveidotas un </t>
    </r>
    <r>
      <rPr>
        <b/>
        <sz val="10"/>
        <color theme="1"/>
        <rFont val="Arial Narrow"/>
        <family val="2"/>
        <charset val="186"/>
      </rPr>
      <t>ir pieejamas</t>
    </r>
    <r>
      <rPr>
        <sz val="10"/>
        <color theme="1"/>
        <rFont val="Arial Narrow"/>
        <family val="2"/>
        <charset val="186"/>
      </rPr>
      <t xml:space="preserve"> </t>
    </r>
    <r>
      <rPr>
        <b/>
        <u/>
        <sz val="10"/>
        <color rgb="FFFF0000"/>
        <rFont val="Arial Narrow"/>
        <family val="2"/>
        <charset val="186"/>
      </rPr>
      <t>nozarē vienotas</t>
    </r>
    <r>
      <rPr>
        <sz val="10"/>
        <color theme="1"/>
        <rFont val="Arial Narrow"/>
        <family val="2"/>
        <charset val="186"/>
      </rPr>
      <t>, specializētas, ar pakalpojumu pārvaldību saistītas vadlīnijas – vadlīnijas, kas ir paredzētas lietošanai tikai konkrētās nozares iestādēs un ir nepieciešamas pakalpojuma pārvaldībai</t>
    </r>
  </si>
  <si>
    <t>x</t>
  </si>
  <si>
    <r>
      <t xml:space="preserve">✦ seko iestādes pakalpojumu galveno saņēmēju grupu </t>
    </r>
    <r>
      <rPr>
        <sz val="10"/>
        <color rgb="FFFF0000"/>
        <rFont val="Arial Narrow"/>
        <family val="2"/>
        <charset val="186"/>
      </rPr>
      <t>vajadzību izmaiņu tendencēm</t>
    </r>
    <r>
      <rPr>
        <sz val="10"/>
        <color theme="1"/>
        <rFont val="Arial Narrow"/>
        <family val="2"/>
        <charset val="186"/>
      </rPr>
      <t xml:space="preserve"> un novērtē to ietekmi uz iestādes pakalpojumiem kopumā</t>
    </r>
  </si>
  <si>
    <t>Andrejs Cvetkovs</t>
  </si>
  <si>
    <r>
      <t xml:space="preserve">✦ nodrošina un kontrolē visu iestādes pakalpojumu sniegšanas un uzturēšanas </t>
    </r>
    <r>
      <rPr>
        <sz val="10"/>
        <color rgb="FFFF0000"/>
        <rFont val="Arial Narrow"/>
        <family val="2"/>
        <charset val="186"/>
      </rPr>
      <t>kritisko veiksmes faktoru un virzošo rādītāju</t>
    </r>
    <r>
      <rPr>
        <sz val="10"/>
        <color theme="1"/>
        <rFont val="Arial Narrow"/>
        <family val="2"/>
        <charset val="186"/>
      </rPr>
      <t xml:space="preserve"> (galveno darbības rādītāju) noteikšanu un dokumentēšanu</t>
    </r>
  </si>
  <si>
    <r>
      <t>✦</t>
    </r>
    <r>
      <rPr>
        <sz val="10"/>
        <color rgb="FFFF0000"/>
        <rFont val="Arial Narrow"/>
        <family val="2"/>
        <charset val="186"/>
      </rPr>
      <t xml:space="preserve"> </t>
    </r>
    <r>
      <rPr>
        <u/>
        <sz val="10"/>
        <color rgb="FFFF0000"/>
        <rFont val="Arial Narrow"/>
        <family val="2"/>
        <charset val="186"/>
      </rPr>
      <t>veido pakalpojumu pārvaldības politikai</t>
    </r>
    <r>
      <rPr>
        <sz val="10"/>
        <color theme="1"/>
        <rFont val="Arial Narrow"/>
        <family val="2"/>
        <charset val="186"/>
      </rPr>
      <t xml:space="preserve"> un nozares vai pašvaldības pakalpojumu attīstības plānam </t>
    </r>
    <r>
      <rPr>
        <u/>
        <sz val="10"/>
        <color rgb="FFFF0000"/>
        <rFont val="Arial Narrow"/>
        <family val="2"/>
        <charset val="186"/>
      </rPr>
      <t>atbilstošu</t>
    </r>
    <r>
      <rPr>
        <u/>
        <sz val="10"/>
        <color theme="1"/>
        <rFont val="Arial Narrow"/>
        <family val="2"/>
        <charset val="186"/>
      </rPr>
      <t xml:space="preserve"> </t>
    </r>
    <r>
      <rPr>
        <u/>
        <sz val="10"/>
        <color rgb="FFFF0000"/>
        <rFont val="Arial Narrow"/>
        <family val="2"/>
        <charset val="186"/>
      </rPr>
      <t>iestādes pakalpojumu attīstības plānu</t>
    </r>
    <r>
      <rPr>
        <sz val="10"/>
        <color theme="1"/>
        <rFont val="Arial Narrow"/>
        <family val="2"/>
        <charset val="186"/>
      </rPr>
      <t xml:space="preserve">, tostarp </t>
    </r>
    <r>
      <rPr>
        <sz val="10"/>
        <color rgb="FFFF0000"/>
        <rFont val="Arial Narrow"/>
        <family val="2"/>
        <charset val="186"/>
      </rPr>
      <t>nosaka</t>
    </r>
    <r>
      <rPr>
        <sz val="10"/>
        <color theme="1"/>
        <rFont val="Arial Narrow"/>
        <family val="2"/>
        <charset val="186"/>
      </rPr>
      <t xml:space="preserve"> iestādes:
       ✦ </t>
    </r>
    <r>
      <rPr>
        <sz val="10"/>
        <color rgb="FFFF0000"/>
        <rFont val="Arial Narrow"/>
        <family val="2"/>
        <charset val="186"/>
      </rPr>
      <t>pakalpojumu attīstības prioritātes un mērķus</t>
    </r>
    <r>
      <rPr>
        <sz val="10"/>
        <color theme="1"/>
        <rFont val="Arial Narrow"/>
        <family val="2"/>
        <charset val="186"/>
      </rPr>
      <t xml:space="preserve">
       ✦ </t>
    </r>
    <r>
      <rPr>
        <sz val="10"/>
        <color rgb="FFFF0000"/>
        <rFont val="Arial Narrow"/>
        <family val="2"/>
        <charset val="186"/>
      </rPr>
      <t>pamatdarbības virzienus un galvenās pakalpojumu grupas</t>
    </r>
    <r>
      <rPr>
        <sz val="10"/>
        <color theme="1"/>
        <rFont val="Arial Narrow"/>
        <family val="2"/>
        <charset val="186"/>
      </rPr>
      <t xml:space="preserve">
       ✦</t>
    </r>
    <r>
      <rPr>
        <sz val="10"/>
        <color rgb="FFFF0000"/>
        <rFont val="Arial Narrow"/>
        <family val="2"/>
        <charset val="186"/>
      </rPr>
      <t xml:space="preserve"> pakalpojumu pārvaldības rezultatīvākos un efektīvākos veidus</t>
    </r>
    <r>
      <rPr>
        <sz val="10"/>
        <color theme="1"/>
        <rFont val="Arial Narrow"/>
        <family val="2"/>
        <charset val="186"/>
      </rPr>
      <t xml:space="preserve"> (tostarp veidus, kā pilnvērtīgāk apmierināt pakalpojumu saņēmēju vajadzības, nodrošināt pakalpojumu saņēmēju apmierinātību un pielietot, pilnveidot un attīstīt iestādes spējas un resursus)
       ✦ </t>
    </r>
    <r>
      <rPr>
        <sz val="10"/>
        <color rgb="FFFF0000"/>
        <rFont val="Arial Narrow"/>
        <family val="2"/>
        <charset val="186"/>
      </rPr>
      <t>pakalpojumu attīstības plāna īstenošanas rezultativitātes un efektivitātes rādītājus</t>
    </r>
  </si>
  <si>
    <r>
      <t xml:space="preserve">✦ kontrolē un nodrošina </t>
    </r>
    <r>
      <rPr>
        <sz val="10"/>
        <color rgb="FFFF0000"/>
        <rFont val="Arial Narrow"/>
        <family val="2"/>
        <charset val="186"/>
      </rPr>
      <t>visu</t>
    </r>
    <r>
      <rPr>
        <sz val="10"/>
        <color theme="1"/>
        <rFont val="Arial Narrow"/>
        <family val="2"/>
        <charset val="186"/>
      </rPr>
      <t xml:space="preserve"> (visu veidu) iestādes pakalpojumu aprakstu izveidi, reģistrēšanu un uzturēšanu "Valsts vienotajā reģistrā"</t>
    </r>
  </si>
  <si>
    <r>
      <t xml:space="preserve">✦ koordinē </t>
    </r>
    <r>
      <rPr>
        <b/>
        <u/>
        <sz val="10"/>
        <color rgb="FFFF0000"/>
        <rFont val="Arial Narrow"/>
        <family val="2"/>
        <charset val="186"/>
      </rPr>
      <t>jaunu</t>
    </r>
    <r>
      <rPr>
        <sz val="10"/>
        <color theme="1"/>
        <rFont val="Arial Narrow"/>
        <family val="2"/>
        <charset val="186"/>
      </rPr>
      <t xml:space="preserve"> iestādes pakalpojumu pārvaldības speciālo normatīvo aktu izstrādi</t>
    </r>
  </si>
  <si>
    <r>
      <t xml:space="preserve">✦ </t>
    </r>
    <r>
      <rPr>
        <b/>
        <sz val="10"/>
        <color rgb="FFFF0000"/>
        <rFont val="Arial Narrow"/>
        <family val="2"/>
        <charset val="186"/>
      </rPr>
      <t>apzina</t>
    </r>
    <r>
      <rPr>
        <sz val="10"/>
        <color theme="1"/>
        <rFont val="Arial Narrow"/>
        <family val="2"/>
        <charset val="186"/>
      </rPr>
      <t xml:space="preserve"> nepieciešamos iestādes pakalpojumu </t>
    </r>
    <r>
      <rPr>
        <sz val="10"/>
        <color rgb="FFFF0000"/>
        <rFont val="Arial Narrow"/>
        <family val="2"/>
        <charset val="186"/>
      </rPr>
      <t>pārvaldības</t>
    </r>
    <r>
      <rPr>
        <sz val="10"/>
        <color theme="1"/>
        <rFont val="Arial Narrow"/>
        <family val="2"/>
        <charset val="186"/>
      </rPr>
      <t xml:space="preserve"> speciālos normatīvos aktus</t>
    </r>
  </si>
  <si>
    <r>
      <t>✦</t>
    </r>
    <r>
      <rPr>
        <sz val="10"/>
        <color rgb="FFFF0000"/>
        <rFont val="Arial Narrow"/>
        <family val="2"/>
        <charset val="186"/>
      </rPr>
      <t xml:space="preserve"> koordinē</t>
    </r>
    <r>
      <rPr>
        <sz val="10"/>
        <color theme="1"/>
        <rFont val="Arial Narrow"/>
        <family val="2"/>
        <charset val="186"/>
      </rPr>
      <t xml:space="preserve"> izmaiņu un papildinājumu </t>
    </r>
    <r>
      <rPr>
        <sz val="10"/>
        <color rgb="FFFF0000"/>
        <rFont val="Arial Narrow"/>
        <family val="2"/>
        <charset val="186"/>
      </rPr>
      <t>veikšanu</t>
    </r>
    <r>
      <rPr>
        <sz val="10"/>
        <color theme="1"/>
        <rFont val="Arial Narrow"/>
        <family val="2"/>
        <charset val="186"/>
      </rPr>
      <t xml:space="preserve"> </t>
    </r>
    <r>
      <rPr>
        <b/>
        <u/>
        <sz val="10"/>
        <color rgb="FFFF0000"/>
        <rFont val="Arial Narrow"/>
        <family val="2"/>
        <charset val="186"/>
      </rPr>
      <t>esošajos</t>
    </r>
    <r>
      <rPr>
        <sz val="10"/>
        <color theme="1"/>
        <rFont val="Arial Narrow"/>
        <family val="2"/>
        <charset val="186"/>
      </rPr>
      <t xml:space="preserve"> iestādes pakalpojumu pārvaldības speciālajos normatīvajos aktos</t>
    </r>
  </si>
  <si>
    <r>
      <t xml:space="preserve">✦ </t>
    </r>
    <r>
      <rPr>
        <sz val="10"/>
        <color rgb="FFFF0000"/>
        <rFont val="Arial Narrow"/>
        <family val="2"/>
        <charset val="186"/>
      </rPr>
      <t>organizē un nodrošina</t>
    </r>
    <r>
      <rPr>
        <sz val="10"/>
        <color theme="1"/>
        <rFont val="Arial Narrow"/>
        <family val="2"/>
        <charset val="186"/>
      </rPr>
      <t xml:space="preserve"> atbalstu pakalpojumu saņēmējiem gan klātienē (klientu apkalpošanas centos), gan attālināti (palīdzības dienestā) visu iestādes pakalpojumu pieprasīšanai un saņemšanai, tostarp:
       ✦ informāciju, konsultācijas, apmācību
       ✦ tehnoloģisko aprīkojumu</t>
    </r>
  </si>
  <si>
    <r>
      <t>✦ organizē un kontrolē visu iestādes pakalpojumu</t>
    </r>
    <r>
      <rPr>
        <sz val="10"/>
        <color rgb="FFFF0000"/>
        <rFont val="Arial Narrow"/>
        <family val="2"/>
        <charset val="186"/>
      </rPr>
      <t xml:space="preserve"> faktisko </t>
    </r>
    <r>
      <rPr>
        <sz val="10"/>
        <color theme="1"/>
        <rFont val="Arial Narrow"/>
        <family val="2"/>
        <charset val="186"/>
      </rPr>
      <t>pakalpojumu līmeņu vienošanās nosacījumu izpildi</t>
    </r>
  </si>
  <si>
    <r>
      <t xml:space="preserve">✦ nodrošina vispārēju (standartizētu) </t>
    </r>
    <r>
      <rPr>
        <sz val="10"/>
        <color rgb="FFFF0000"/>
        <rFont val="Arial Narrow"/>
        <family val="2"/>
        <charset val="186"/>
      </rPr>
      <t>pakalpojumu sniegšanas līgumu formu</t>
    </r>
    <r>
      <rPr>
        <sz val="10"/>
        <color theme="1"/>
        <rFont val="Arial Narrow"/>
        <family val="2"/>
        <charset val="186"/>
      </rPr>
      <t xml:space="preserve"> izveidi un pielietošanu</t>
    </r>
  </si>
  <si>
    <r>
      <t xml:space="preserve">✦ pakalpojumu pārvaldībai atbilstošās vērtības </t>
    </r>
    <r>
      <rPr>
        <sz val="10"/>
        <color rgb="FFFF0000"/>
        <rFont val="Arial Narrow"/>
        <family val="2"/>
        <charset val="186"/>
      </rPr>
      <t>ir zināmas visiem</t>
    </r>
    <r>
      <rPr>
        <sz val="10"/>
        <color theme="1"/>
        <rFont val="Arial Narrow"/>
        <family val="2"/>
        <charset val="186"/>
      </rPr>
      <t xml:space="preserve"> pakalpojumu pārvaldībā iesaistītajiem</t>
    </r>
  </si>
  <si>
    <r>
      <t>✦ pakalpojumu pārvaldībai atbilstošās vērtības tiek</t>
    </r>
    <r>
      <rPr>
        <sz val="10"/>
        <color rgb="FFFF0000"/>
        <rFont val="Arial Narrow"/>
        <family val="2"/>
        <charset val="186"/>
      </rPr>
      <t xml:space="preserve"> skaidrotas un popularizētas</t>
    </r>
  </si>
  <si>
    <r>
      <t>✦ iestādes pakalpojumu pārvaldības dalībnieku</t>
    </r>
    <r>
      <rPr>
        <sz val="10"/>
        <color rgb="FFFF0000"/>
        <rFont val="Arial Narrow"/>
        <family val="2"/>
        <charset val="186"/>
      </rPr>
      <t xml:space="preserve"> ikdienas rīcība ir atbilstoša vērtībām</t>
    </r>
  </si>
  <si>
    <r>
      <t xml:space="preserve">✦ ir </t>
    </r>
    <r>
      <rPr>
        <sz val="10"/>
        <color rgb="FFFF0000"/>
        <rFont val="Arial Narrow"/>
        <family val="2"/>
        <charset val="186"/>
      </rPr>
      <t>pietiekoši daudz personāla pakalpojumu pārvaldības uzdevumu veikšanai</t>
    </r>
    <r>
      <rPr>
        <sz val="10"/>
        <color theme="1"/>
        <rFont val="Arial Narrow"/>
        <family val="2"/>
        <charset val="186"/>
      </rPr>
      <t xml:space="preserve"> un pakalpojumu izveides, sniegšanas un pilnveides nosacījumu īstenošanai, atbilstoši pakalpojumu pārvaldības lomām</t>
    </r>
  </si>
  <si>
    <r>
      <t xml:space="preserve">✦ ir nodrošināta personāla atbilstība veicamajiem pienākumiem – pakalpojumu pārvaldībā </t>
    </r>
    <r>
      <rPr>
        <sz val="10"/>
        <color rgb="FFFF0000"/>
        <rFont val="Arial Narrow"/>
        <family val="2"/>
        <charset val="186"/>
      </rPr>
      <t>iesaistīto cilvēku rakstura iezīmju atbilstība</t>
    </r>
    <r>
      <rPr>
        <sz val="10"/>
        <color theme="1"/>
        <rFont val="Arial Narrow"/>
        <family val="2"/>
        <charset val="186"/>
      </rPr>
      <t xml:space="preserve"> veicamajiem pakalpojumu pārvaldības pienākumiem katrā no pakalpojumu pārvaldības virzieniem</t>
    </r>
  </si>
  <si>
    <r>
      <t xml:space="preserve">✦ pakalpojumu pārvaldības īstenošanai piesaistītie </t>
    </r>
    <r>
      <rPr>
        <sz val="10"/>
        <color rgb="FFFF0000"/>
        <rFont val="Arial Narrow"/>
        <family val="2"/>
        <charset val="186"/>
      </rPr>
      <t>partneri tiek pārvaldīti,</t>
    </r>
    <r>
      <rPr>
        <sz val="10"/>
        <color theme="1"/>
        <rFont val="Arial Narrow"/>
        <family val="2"/>
        <charset val="186"/>
      </rPr>
      <t xml:space="preserve"> tostarp:
       ✦ ir noslēgtas vienošanās, kas ietver pakalpojumu līmeņu nosacījumus
       ✦ partneri tiek regulāri vērtēti</t>
    </r>
  </si>
  <si>
    <r>
      <t xml:space="preserve">✦ </t>
    </r>
    <r>
      <rPr>
        <sz val="10"/>
        <color rgb="FFFF0000"/>
        <rFont val="Arial Narrow"/>
        <family val="2"/>
        <charset val="186"/>
      </rPr>
      <t>piedalās</t>
    </r>
    <r>
      <rPr>
        <sz val="10"/>
        <color theme="1"/>
        <rFont val="Arial Narrow"/>
        <family val="2"/>
        <charset val="186"/>
      </rPr>
      <t xml:space="preserve"> valsts pakalpojumu pārvaldības politikas plānošanā un aktualizēšanā</t>
    </r>
  </si>
  <si>
    <r>
      <t xml:space="preserve">✦ </t>
    </r>
    <r>
      <rPr>
        <sz val="10"/>
        <color rgb="FFFF0000"/>
        <rFont val="Arial Narrow"/>
        <family val="2"/>
        <charset val="186"/>
      </rPr>
      <t>nodrošina</t>
    </r>
    <r>
      <rPr>
        <sz val="10"/>
        <color theme="1"/>
        <rFont val="Arial Narrow"/>
        <family val="2"/>
        <charset val="186"/>
      </rPr>
      <t xml:space="preserve"> nepieciešamo </t>
    </r>
    <r>
      <rPr>
        <sz val="10"/>
        <color rgb="FFFF0000"/>
        <rFont val="Arial Narrow"/>
        <family val="2"/>
        <charset val="186"/>
      </rPr>
      <t>informāciju</t>
    </r>
    <r>
      <rPr>
        <sz val="10"/>
        <color theme="1"/>
        <rFont val="Arial Narrow"/>
        <family val="2"/>
        <charset val="186"/>
      </rPr>
      <t xml:space="preserve"> valsts pakalpojumu pārvaldības politikas plānošanai un aktualizēšanai</t>
    </r>
  </si>
  <si>
    <r>
      <t xml:space="preserve">✦ </t>
    </r>
    <r>
      <rPr>
        <sz val="10"/>
        <color rgb="FFFF0000"/>
        <rFont val="Arial Narrow"/>
        <family val="2"/>
        <charset val="186"/>
      </rPr>
      <t>pārstāv iestādes intereses</t>
    </r>
    <r>
      <rPr>
        <sz val="10"/>
        <color theme="1"/>
        <rFont val="Arial Narrow"/>
        <family val="2"/>
        <charset val="186"/>
      </rPr>
      <t xml:space="preserve"> valsts pakalpojumu pārvaldības politikas plānošanas un aktualizēšanas procesā</t>
    </r>
  </si>
  <si>
    <r>
      <t>✦</t>
    </r>
    <r>
      <rPr>
        <u/>
        <sz val="10"/>
        <color rgb="FFFF0000"/>
        <rFont val="Arial Narrow"/>
        <family val="2"/>
        <charset val="186"/>
      </rPr>
      <t xml:space="preserve"> piedalās </t>
    </r>
    <r>
      <rPr>
        <sz val="10"/>
        <color rgb="FFFF0000"/>
        <rFont val="Arial Narrow"/>
        <family val="2"/>
        <charset val="186"/>
      </rPr>
      <t>nozares</t>
    </r>
    <r>
      <rPr>
        <sz val="10"/>
        <color theme="1"/>
        <rFont val="Arial Narrow"/>
        <family val="2"/>
        <charset val="186"/>
      </rPr>
      <t xml:space="preserve"> vai pašvaldības pakalpojumu attīstības plāna  (nozares vai pašvaldības darbības stratēģijas dokumenta sastāvdaļa) izveidē un aktualizēšanā, tostarp:
       ✦ nodrošina nepieciešamo informāciju
       ✦ pārstāv iestādes intereses</t>
    </r>
  </si>
  <si>
    <r>
      <t xml:space="preserve">✦ </t>
    </r>
    <r>
      <rPr>
        <sz val="10"/>
        <color rgb="FFFF0000"/>
        <rFont val="Arial Narrow"/>
        <family val="2"/>
        <charset val="186"/>
      </rPr>
      <t xml:space="preserve">plāno un koordinē </t>
    </r>
    <r>
      <rPr>
        <sz val="10"/>
        <color theme="1"/>
        <rFont val="Arial Narrow"/>
        <family val="2"/>
        <charset val="186"/>
      </rPr>
      <t>iestādes pakalpojumu kopumu (pārvalda pakalpojumu "portfolio")</t>
    </r>
  </si>
  <si>
    <r>
      <t>✦</t>
    </r>
    <r>
      <rPr>
        <sz val="10"/>
        <color rgb="FFFF0000"/>
        <rFont val="Arial Narrow"/>
        <family val="2"/>
        <charset val="186"/>
      </rPr>
      <t xml:space="preserve"> veido un uztur </t>
    </r>
    <r>
      <rPr>
        <sz val="10"/>
        <color theme="1"/>
        <rFont val="Arial Narrow"/>
        <family val="2"/>
        <charset val="186"/>
      </rPr>
      <t>iestādes pakalpojumu kopuma sarakstu</t>
    </r>
  </si>
  <si>
    <r>
      <t xml:space="preserve">✦ </t>
    </r>
    <r>
      <rPr>
        <sz val="10"/>
        <color rgb="FFFF0000"/>
        <rFont val="Arial Narrow"/>
        <family val="2"/>
        <charset val="186"/>
      </rPr>
      <t>apzina</t>
    </r>
    <r>
      <rPr>
        <sz val="10"/>
        <color theme="1"/>
        <rFont val="Arial Narrow"/>
        <family val="2"/>
        <charset val="186"/>
      </rPr>
      <t xml:space="preserve"> iestādes pakalpojumu galveno saņēmēju grupu </t>
    </r>
    <r>
      <rPr>
        <sz val="10"/>
        <color rgb="FFFF0000"/>
        <rFont val="Arial Narrow"/>
        <family val="2"/>
        <charset val="186"/>
      </rPr>
      <t>vajadzības</t>
    </r>
    <r>
      <rPr>
        <sz val="10"/>
        <color theme="1"/>
        <rFont val="Arial Narrow"/>
        <family val="2"/>
        <charset val="186"/>
      </rPr>
      <t xml:space="preserve"> un </t>
    </r>
    <r>
      <rPr>
        <sz val="10"/>
        <color rgb="FFFF0000"/>
        <rFont val="Arial Narrow"/>
        <family val="2"/>
        <charset val="186"/>
      </rPr>
      <t>pieprasījumu</t>
    </r>
    <r>
      <rPr>
        <sz val="10"/>
        <color theme="1"/>
        <rFont val="Arial Narrow"/>
        <family val="2"/>
        <charset val="186"/>
      </rPr>
      <t xml:space="preserve"> pēc pakalpojumiem, tostarp:
       ✦</t>
    </r>
    <r>
      <rPr>
        <sz val="10"/>
        <color rgb="FF00B050"/>
        <rFont val="Arial Narrow"/>
        <family val="2"/>
        <charset val="186"/>
      </rPr>
      <t xml:space="preserve"> iespējamos apjomus</t>
    </r>
    <r>
      <rPr>
        <sz val="10"/>
        <color theme="1"/>
        <rFont val="Arial Narrow"/>
        <family val="2"/>
        <charset val="186"/>
      </rPr>
      <t xml:space="preserve">
       ✦ nepieciešamo rezultātu
       ✦ pakalpojumu saņemšanas veidu</t>
    </r>
  </si>
  <si>
    <r>
      <t>✦</t>
    </r>
    <r>
      <rPr>
        <sz val="10"/>
        <color rgb="FFFF0000"/>
        <rFont val="Arial Narrow"/>
        <family val="2"/>
        <charset val="186"/>
      </rPr>
      <t xml:space="preserve"> nosaka </t>
    </r>
    <r>
      <rPr>
        <sz val="10"/>
        <color theme="1"/>
        <rFont val="Arial Narrow"/>
        <family val="2"/>
        <charset val="186"/>
      </rPr>
      <t>iestādes pakalpojumu rezultatīvākos un efektīvākos pārvaldības veidus, tostarp:
       ✦ kā pilnvērtīgāk apmierināt pakalpojumu saņēmēju vajadzības
       ✦ kā nodrošināt pakalpojumu saņēmēju apmierinātību
       ✦ kā pielietot, pilnveidot un attīstīt iestādes spējas un resursus</t>
    </r>
  </si>
  <si>
    <r>
      <t xml:space="preserve">✦ </t>
    </r>
    <r>
      <rPr>
        <sz val="10"/>
        <color rgb="FFFF0000"/>
        <rFont val="Arial Narrow"/>
        <family val="2"/>
        <charset val="186"/>
      </rPr>
      <t>nodrošina un kontrolē</t>
    </r>
    <r>
      <rPr>
        <sz val="10"/>
        <color theme="1"/>
        <rFont val="Arial Narrow"/>
        <family val="2"/>
        <charset val="186"/>
      </rPr>
      <t xml:space="preserve"> visu iestādes pakalpojumu </t>
    </r>
    <r>
      <rPr>
        <sz val="10"/>
        <color rgb="FFFF0000"/>
        <rFont val="Arial Narrow"/>
        <family val="2"/>
        <charset val="186"/>
      </rPr>
      <t>sniegšanas</t>
    </r>
    <r>
      <rPr>
        <sz val="10"/>
        <color theme="1"/>
        <rFont val="Arial Narrow"/>
        <family val="2"/>
        <charset val="186"/>
      </rPr>
      <t xml:space="preserve"> un </t>
    </r>
    <r>
      <rPr>
        <u/>
        <sz val="10"/>
        <color rgb="FFFF0000"/>
        <rFont val="Arial Narrow"/>
        <family val="2"/>
        <charset val="186"/>
      </rPr>
      <t>uzturēšanas</t>
    </r>
    <r>
      <rPr>
        <sz val="10"/>
        <color theme="1"/>
        <rFont val="Arial Narrow"/>
        <family val="2"/>
        <charset val="186"/>
      </rPr>
      <t xml:space="preserve"> rezultativitātes un efektivitātes rādītāju (</t>
    </r>
    <r>
      <rPr>
        <sz val="10"/>
        <color rgb="FFFF0000"/>
        <rFont val="Arial Narrow"/>
        <family val="2"/>
        <charset val="186"/>
      </rPr>
      <t>galveno darbības rādītāju</t>
    </r>
    <r>
      <rPr>
        <sz val="10"/>
        <color theme="1"/>
        <rFont val="Arial Narrow"/>
        <family val="2"/>
        <charset val="186"/>
      </rPr>
      <t xml:space="preserve">) </t>
    </r>
    <r>
      <rPr>
        <b/>
        <u/>
        <sz val="10"/>
        <color rgb="FFFF0000"/>
        <rFont val="Arial Narrow"/>
        <family val="2"/>
        <charset val="186"/>
      </rPr>
      <t>noteikšanu un dokumentēšanu</t>
    </r>
  </si>
  <si>
    <r>
      <t xml:space="preserve">✦ </t>
    </r>
    <r>
      <rPr>
        <sz val="10"/>
        <color rgb="FFFF0000"/>
        <rFont val="Arial Narrow"/>
        <family val="2"/>
        <charset val="186"/>
      </rPr>
      <t>visos</t>
    </r>
    <r>
      <rPr>
        <sz val="10"/>
        <color theme="1"/>
        <rFont val="Arial Narrow"/>
        <family val="2"/>
        <charset val="186"/>
      </rPr>
      <t xml:space="preserve"> pakalpojumu pārvaldības</t>
    </r>
    <r>
      <rPr>
        <sz val="10"/>
        <color rgb="FFFF0000"/>
        <rFont val="Arial Narrow"/>
        <family val="2"/>
        <charset val="186"/>
      </rPr>
      <t xml:space="preserve"> līmeņos un posmos</t>
    </r>
    <r>
      <rPr>
        <sz val="10"/>
        <color theme="1"/>
        <rFont val="Arial Narrow"/>
        <family val="2"/>
        <charset val="186"/>
      </rPr>
      <t xml:space="preserve"> apzina, plāno un pieprasa iestādes pakalpojumu pārvaldībai nepieciešamo nodrošinājumu (nepieciešamās spējas un resursus)</t>
    </r>
  </si>
  <si>
    <r>
      <t xml:space="preserve">✦ </t>
    </r>
    <r>
      <rPr>
        <sz val="10"/>
        <color rgb="FFFF0000"/>
        <rFont val="Arial Narrow"/>
        <family val="2"/>
        <charset val="186"/>
      </rPr>
      <t xml:space="preserve">analizē </t>
    </r>
    <r>
      <rPr>
        <sz val="10"/>
        <color theme="1"/>
        <rFont val="Arial Narrow"/>
        <family val="2"/>
        <charset val="186"/>
      </rPr>
      <t xml:space="preserve">iestādes pakalpojumu sniegšanas esošos </t>
    </r>
    <r>
      <rPr>
        <sz val="10"/>
        <color rgb="FFFF0000"/>
        <rFont val="Arial Narrow"/>
        <family val="2"/>
        <charset val="186"/>
      </rPr>
      <t xml:space="preserve">apjomus </t>
    </r>
    <r>
      <rPr>
        <sz val="10"/>
        <color theme="1"/>
        <rFont val="Arial Narrow"/>
        <family val="2"/>
        <charset val="186"/>
      </rPr>
      <t xml:space="preserve">un to </t>
    </r>
    <r>
      <rPr>
        <sz val="10"/>
        <color rgb="FFFF0000"/>
        <rFont val="Arial Narrow"/>
        <family val="2"/>
        <charset val="186"/>
      </rPr>
      <t>izmaiņu tendences</t>
    </r>
  </si>
  <si>
    <t>• Esošais process nenosaka kārtību, kādā PKV saņem iestādes pakalpojumu apjomu izmaiņu plānošanai nepieciešamo informāciju no PV
• Pakalpojumu uzturēšana un attīstība tiek veikta nepinīgi</t>
  </si>
  <si>
    <r>
      <t xml:space="preserve">✦ </t>
    </r>
    <r>
      <rPr>
        <sz val="10"/>
        <color rgb="FFFF0000"/>
        <rFont val="Arial Narrow"/>
        <family val="2"/>
        <charset val="186"/>
      </rPr>
      <t>nosaka</t>
    </r>
    <r>
      <rPr>
        <sz val="10"/>
        <color theme="1"/>
        <rFont val="Arial Narrow"/>
        <family val="2"/>
        <charset val="186"/>
      </rPr>
      <t xml:space="preserve"> (</t>
    </r>
    <r>
      <rPr>
        <b/>
        <u/>
        <sz val="10"/>
        <color rgb="FFFF0000"/>
        <rFont val="Arial Narrow"/>
        <family val="2"/>
        <charset val="186"/>
      </rPr>
      <t>apkopo</t>
    </r>
    <r>
      <rPr>
        <sz val="10"/>
        <color theme="1"/>
        <rFont val="Arial Narrow"/>
        <family val="2"/>
        <charset val="186"/>
      </rPr>
      <t xml:space="preserve">) </t>
    </r>
    <r>
      <rPr>
        <b/>
        <sz val="10"/>
        <color rgb="FFFF0000"/>
        <rFont val="Arial Narrow"/>
        <family val="2"/>
        <charset val="186"/>
      </rPr>
      <t>prasības</t>
    </r>
    <r>
      <rPr>
        <sz val="10"/>
        <color theme="1"/>
        <rFont val="Arial Narrow"/>
        <family val="2"/>
        <charset val="186"/>
      </rPr>
      <t xml:space="preserve"> un pieprasa iestādes pakalpojumu vajadzībām nepieciešamo nodrošinājumu </t>
    </r>
  </si>
  <si>
    <r>
      <rPr>
        <sz val="10"/>
        <color rgb="FFFF0000"/>
        <rFont val="Arial Narrow"/>
        <family val="2"/>
        <charset val="186"/>
      </rPr>
      <t xml:space="preserve">Ja nav konkrēti noteikts nepieciešamo resursu apjoms nav iespējams novērtēt esošās situācijas atbilstību tam.
</t>
    </r>
    <r>
      <rPr>
        <sz val="10"/>
        <rFont val="Arial Narrow"/>
        <family val="2"/>
        <charset val="186"/>
      </rPr>
      <t>• Trūkst informācija gan par esošā, gan nepieciešamā nodrošinājuma apjomiem
• Netiek veikti mērījumi, lai noteiktu pakalpojumu pārvaldībai nepieciešamos resursus</t>
    </r>
  </si>
  <si>
    <r>
      <t xml:space="preserve">Ja nav definētas prasības un noteiktas prioritātes, tad nav ko aktualizēt.
</t>
    </r>
    <r>
      <rPr>
        <sz val="10"/>
        <rFont val="Arial Narrow"/>
        <family val="2"/>
        <charset val="186"/>
      </rPr>
      <t>• Trūkst informācija ko aktualizēt
• Netiek veikti mērījumi, lai noteiktu pakalpojumu pārvaldībai nepieciešamos resursus</t>
    </r>
  </si>
  <si>
    <r>
      <t xml:space="preserve">✦ nodrošina iestādes </t>
    </r>
    <r>
      <rPr>
        <sz val="10"/>
        <color rgb="FFFF0000"/>
        <rFont val="Arial Narrow"/>
        <family val="2"/>
        <charset val="186"/>
      </rPr>
      <t>pakalpojumu attīstības plāna</t>
    </r>
    <r>
      <rPr>
        <sz val="10"/>
        <color theme="1"/>
        <rFont val="Arial Narrow"/>
        <family val="2"/>
        <charset val="186"/>
      </rPr>
      <t xml:space="preserve"> atbilstību apkārtējām izmaiņām, tostarp regulāri:
       ✦ novērtē iestādes pakalpojumu attīstības plāna atbilstību
       ✦ pilnveido iestādes pakalpojumu attīstības plānu</t>
    </r>
  </si>
  <si>
    <t>• Nav izveidots iestādes paklpojumu attīstības plāns</t>
  </si>
  <si>
    <t>• Trūkst cilvēku (trūkst laiks), kuri apzinātu un izvērtētu situāciju, lai identificētu iespējamos pakalpojumus
• Nepilnīgi nodrošināta Inspekcijas pakalpojumu plānošana</t>
  </si>
  <si>
    <r>
      <t xml:space="preserve">✦ nosaka iestādes </t>
    </r>
    <r>
      <rPr>
        <sz val="10"/>
        <color rgb="FFFF0000"/>
        <rFont val="Arial Narrow"/>
        <family val="2"/>
        <charset val="186"/>
      </rPr>
      <t>galvenos pakalpojumus</t>
    </r>
    <r>
      <rPr>
        <sz val="10"/>
        <color theme="1"/>
        <rFont val="Arial Narrow"/>
        <family val="2"/>
        <charset val="186"/>
      </rPr>
      <t xml:space="preserve"> (pakalpojumus, kam ir lielākā ietekme uz attīstības plānošanas dokumentos noteikto mērķu sasniegšanu) un pakalpojumu attīstības prioritātes</t>
    </r>
  </si>
  <si>
    <r>
      <rPr>
        <sz val="10"/>
        <color rgb="FFFF0000"/>
        <rFont val="Arial Narrow"/>
        <family val="2"/>
        <charset val="186"/>
      </rPr>
      <t xml:space="preserve">Atbilst daļēji, jo Inspekcija nav veikusi pakalpojumu saņēmēju vajadzību izzināšanu, pimēram, lai noskaidrotu viņiem ērtēko un/vai pieņemamāko pakalpojumu saņemšanas veidu. 
</t>
    </r>
    <r>
      <rPr>
        <sz val="10"/>
        <color theme="1"/>
        <rFont val="Arial Narrow"/>
        <family val="2"/>
        <charset val="186"/>
      </rPr>
      <t>Runājot par iespējamo apjomu un nepieciešamo rezultātu, es teiktu, ka daļai Inspekcijas pakalpojumu var noteikt indikatīvo rādītāju no kopējiem statistikas datiem (piemēram jautājumos par sertifikāciju/ pārseertifikāciju), savukārt jautājumā par sagaidāmo rezultātu tiek pieņemts, ka normatīvā noteiktās prasības atspoguļo to rezultātu, kas nepieciešams pakalpojumu ņēmējam.
• Pašreiz aktuālais pakalpojumu pārvaldības process neparedz pakalpojumu saņēmēju vajadzību apzināšanu
• Netiek iesaistīti pakalpojumu saņēmēji</t>
    </r>
  </si>
  <si>
    <t>• Nav process (kārtība), kas noteiktu pakalpojumu ņēmēju vajadzību monitoringu
• Iestādes pakalpojumu galveno saņēmēju grupu vajadzības nav apzinātas.
• Netiek iesaistīti pakalpojumu saņēmēji</t>
  </si>
  <si>
    <r>
      <t xml:space="preserve">✦ </t>
    </r>
    <r>
      <rPr>
        <sz val="10"/>
        <color rgb="FFFF0000"/>
        <rFont val="Arial Narrow"/>
        <family val="2"/>
        <charset val="186"/>
      </rPr>
      <t>plāno</t>
    </r>
    <r>
      <rPr>
        <sz val="10"/>
        <color theme="1"/>
        <rFont val="Arial Narrow"/>
        <family val="2"/>
        <charset val="186"/>
      </rPr>
      <t xml:space="preserve"> iestādes pakalpojumu </t>
    </r>
    <r>
      <rPr>
        <sz val="10"/>
        <color rgb="FFFF0000"/>
        <rFont val="Arial Narrow"/>
        <family val="2"/>
        <charset val="186"/>
      </rPr>
      <t>apjomu izmaiņas</t>
    </r>
  </si>
  <si>
    <r>
      <t xml:space="preserve">✦ </t>
    </r>
    <r>
      <rPr>
        <sz val="10"/>
        <color rgb="FFFF0000"/>
        <rFont val="Arial Narrow"/>
        <family val="2"/>
        <charset val="186"/>
      </rPr>
      <t>apzina</t>
    </r>
    <r>
      <rPr>
        <sz val="10"/>
        <color theme="1"/>
        <rFont val="Arial Narrow"/>
        <family val="2"/>
        <charset val="186"/>
      </rPr>
      <t xml:space="preserve"> iestādes vispārējas pakalpojumu sniegšanas </t>
    </r>
    <r>
      <rPr>
        <sz val="10"/>
        <color rgb="FFFF0000"/>
        <rFont val="Arial Narrow"/>
        <family val="2"/>
        <charset val="186"/>
      </rPr>
      <t xml:space="preserve">iespējas </t>
    </r>
    <r>
      <rPr>
        <sz val="10"/>
        <color theme="1"/>
        <rFont val="Arial Narrow"/>
        <family val="2"/>
        <charset val="186"/>
      </rPr>
      <t>(spējas un pieejamos resursus)</t>
    </r>
  </si>
  <si>
    <r>
      <t xml:space="preserve">✦ </t>
    </r>
    <r>
      <rPr>
        <sz val="10"/>
        <color rgb="FFFF0000"/>
        <rFont val="Arial Narrow"/>
        <family val="2"/>
        <charset val="186"/>
      </rPr>
      <t>nosaka</t>
    </r>
    <r>
      <rPr>
        <sz val="10"/>
        <color theme="1"/>
        <rFont val="Arial Narrow"/>
        <family val="2"/>
        <charset val="186"/>
      </rPr>
      <t xml:space="preserve"> iestādes vispārējām pakalpojumu sniegšanas </t>
    </r>
    <r>
      <rPr>
        <sz val="10"/>
        <color rgb="FFFF0000"/>
        <rFont val="Arial Narrow"/>
        <family val="2"/>
        <charset val="186"/>
      </rPr>
      <t>iespējām atbilstošas</t>
    </r>
    <r>
      <rPr>
        <sz val="10"/>
        <color theme="1"/>
        <rFont val="Arial Narrow"/>
        <family val="2"/>
        <charset val="186"/>
      </rPr>
      <t xml:space="preserve"> iestādes vispārējas pakalpojumu</t>
    </r>
    <r>
      <rPr>
        <b/>
        <u/>
        <sz val="10"/>
        <color theme="1"/>
        <rFont val="Arial Narrow"/>
        <family val="2"/>
        <charset val="186"/>
      </rPr>
      <t xml:space="preserve"> </t>
    </r>
    <r>
      <rPr>
        <b/>
        <u/>
        <sz val="10"/>
        <color rgb="FFFF0000"/>
        <rFont val="Arial Narrow"/>
        <family val="2"/>
        <charset val="186"/>
      </rPr>
      <t>līmeņu</t>
    </r>
    <r>
      <rPr>
        <b/>
        <u/>
        <sz val="10"/>
        <color theme="1"/>
        <rFont val="Arial Narrow"/>
        <family val="2"/>
        <charset val="186"/>
      </rPr>
      <t xml:space="preserve"> </t>
    </r>
    <r>
      <rPr>
        <sz val="10"/>
        <color theme="1"/>
        <rFont val="Arial Narrow"/>
        <family val="2"/>
        <charset val="186"/>
      </rPr>
      <t xml:space="preserve">vērtību </t>
    </r>
    <r>
      <rPr>
        <sz val="10"/>
        <color rgb="FFFF0000"/>
        <rFont val="Arial Narrow"/>
        <family val="2"/>
        <charset val="186"/>
      </rPr>
      <t>robežas</t>
    </r>
  </si>
  <si>
    <r>
      <t xml:space="preserve">✦ </t>
    </r>
    <r>
      <rPr>
        <sz val="10"/>
        <color rgb="FFFF0000"/>
        <rFont val="Arial Narrow"/>
        <family val="2"/>
        <charset val="186"/>
      </rPr>
      <t>nosaka</t>
    </r>
    <r>
      <rPr>
        <sz val="10"/>
        <color theme="1"/>
        <rFont val="Arial Narrow"/>
        <family val="2"/>
        <charset val="186"/>
      </rPr>
      <t xml:space="preserve"> iestādes vispārējām pakalpojumu sniegšanas iespējām atbilstošas iestādes vispārējas pakalpojumu </t>
    </r>
    <r>
      <rPr>
        <b/>
        <sz val="10"/>
        <color rgb="FFFF0000"/>
        <rFont val="Arial Narrow"/>
        <family val="2"/>
        <charset val="186"/>
      </rPr>
      <t>līmeņu</t>
    </r>
    <r>
      <rPr>
        <b/>
        <u/>
        <sz val="10"/>
        <color rgb="FFFF0000"/>
        <rFont val="Arial Narrow"/>
        <family val="2"/>
        <charset val="186"/>
      </rPr>
      <t xml:space="preserve"> vienošanās </t>
    </r>
    <r>
      <rPr>
        <b/>
        <sz val="10"/>
        <color rgb="FFFF0000"/>
        <rFont val="Arial Narrow"/>
        <family val="2"/>
        <charset val="186"/>
      </rPr>
      <t>nosacījumu</t>
    </r>
    <r>
      <rPr>
        <sz val="10"/>
        <color theme="1"/>
        <rFont val="Arial Narrow"/>
        <family val="2"/>
        <charset val="186"/>
      </rPr>
      <t xml:space="preserve"> </t>
    </r>
    <r>
      <rPr>
        <sz val="10"/>
        <color rgb="FFFF0000"/>
        <rFont val="Arial Narrow"/>
        <family val="2"/>
        <charset val="186"/>
      </rPr>
      <t>vērtību robežas</t>
    </r>
  </si>
  <si>
    <t xml:space="preserve"> </t>
  </si>
  <si>
    <r>
      <t xml:space="preserve">✦ </t>
    </r>
    <r>
      <rPr>
        <sz val="10"/>
        <color rgb="FFFF0000"/>
        <rFont val="Arial Narrow"/>
        <family val="2"/>
        <charset val="186"/>
      </rPr>
      <t xml:space="preserve">koordinē </t>
    </r>
    <r>
      <rPr>
        <b/>
        <sz val="10"/>
        <color theme="1"/>
        <rFont val="Arial Narrow"/>
        <family val="2"/>
        <charset val="186"/>
      </rPr>
      <t>ar</t>
    </r>
    <r>
      <rPr>
        <sz val="10"/>
        <color theme="1"/>
        <rFont val="Arial Narrow"/>
        <family val="2"/>
        <charset val="186"/>
      </rPr>
      <t xml:space="preserve"> iestādes </t>
    </r>
    <r>
      <rPr>
        <b/>
        <u/>
        <sz val="10"/>
        <color theme="1"/>
        <rFont val="Arial Narrow"/>
        <family val="2"/>
        <charset val="186"/>
      </rPr>
      <t>pakalpojumiem</t>
    </r>
    <r>
      <rPr>
        <b/>
        <sz val="10"/>
        <color theme="1"/>
        <rFont val="Arial Narrow"/>
        <family val="2"/>
        <charset val="186"/>
      </rPr>
      <t xml:space="preserve"> saistītās</t>
    </r>
    <r>
      <rPr>
        <sz val="10"/>
        <color theme="1"/>
        <rFont val="Arial Narrow"/>
        <family val="2"/>
        <charset val="186"/>
      </rPr>
      <t xml:space="preserve"> </t>
    </r>
    <r>
      <rPr>
        <sz val="10"/>
        <color rgb="FFFF0000"/>
        <rFont val="Arial Narrow"/>
        <family val="2"/>
        <charset val="186"/>
      </rPr>
      <t>citu iestāžu darbības</t>
    </r>
    <r>
      <rPr>
        <sz val="10"/>
        <color theme="1"/>
        <rFont val="Arial Narrow"/>
        <family val="2"/>
        <charset val="186"/>
      </rPr>
      <t xml:space="preserve"> un </t>
    </r>
    <r>
      <rPr>
        <sz val="10"/>
        <color rgb="FFFF0000"/>
        <rFont val="Arial Narrow"/>
        <family val="2"/>
        <charset val="186"/>
      </rPr>
      <t>pārrobežu sadarbību</t>
    </r>
  </si>
  <si>
    <r>
      <t xml:space="preserve">✦ </t>
    </r>
    <r>
      <rPr>
        <b/>
        <sz val="10"/>
        <color rgb="FFFF0000"/>
        <rFont val="Arial Narrow"/>
        <family val="2"/>
        <charset val="186"/>
      </rPr>
      <t>saskaņo</t>
    </r>
    <r>
      <rPr>
        <sz val="10"/>
        <color theme="1"/>
        <rFont val="Arial Narrow"/>
        <family val="2"/>
        <charset val="186"/>
      </rPr>
      <t xml:space="preserve"> </t>
    </r>
    <r>
      <rPr>
        <b/>
        <sz val="10"/>
        <color theme="1"/>
        <rFont val="Arial Narrow"/>
        <family val="2"/>
        <charset val="186"/>
      </rPr>
      <t>ar</t>
    </r>
    <r>
      <rPr>
        <sz val="10"/>
        <color theme="1"/>
        <rFont val="Arial Narrow"/>
        <family val="2"/>
        <charset val="186"/>
      </rPr>
      <t xml:space="preserve"> iestādes </t>
    </r>
    <r>
      <rPr>
        <b/>
        <sz val="10"/>
        <color theme="1"/>
        <rFont val="Arial Narrow"/>
        <family val="2"/>
        <charset val="186"/>
      </rPr>
      <t xml:space="preserve">pakalpojumu </t>
    </r>
    <r>
      <rPr>
        <b/>
        <u/>
        <sz val="10"/>
        <color theme="1"/>
        <rFont val="Arial Narrow"/>
        <family val="2"/>
        <charset val="186"/>
      </rPr>
      <t>pārvaldību</t>
    </r>
    <r>
      <rPr>
        <b/>
        <sz val="10"/>
        <color theme="1"/>
        <rFont val="Arial Narrow"/>
        <family val="2"/>
        <charset val="186"/>
      </rPr>
      <t xml:space="preserve"> saistītā</t>
    </r>
    <r>
      <rPr>
        <sz val="10"/>
        <color theme="1"/>
        <rFont val="Arial Narrow"/>
        <family val="2"/>
        <charset val="186"/>
      </rPr>
      <t xml:space="preserve">s darbības </t>
    </r>
    <r>
      <rPr>
        <sz val="10"/>
        <color rgb="FFFF0000"/>
        <rFont val="Arial Narrow"/>
        <family val="2"/>
        <charset val="186"/>
      </rPr>
      <t>ar citām iesaistītajām iestādēm</t>
    </r>
    <r>
      <rPr>
        <sz val="10"/>
        <color theme="1"/>
        <rFont val="Arial Narrow"/>
        <family val="2"/>
        <charset val="186"/>
      </rPr>
      <t xml:space="preserve">, tostarp ar </t>
    </r>
    <r>
      <rPr>
        <sz val="10"/>
        <color rgb="FFFF0000"/>
        <rFont val="Arial Narrow"/>
        <family val="2"/>
        <charset val="186"/>
      </rPr>
      <t>pakalpojumu saņēmējiem</t>
    </r>
    <r>
      <rPr>
        <sz val="10"/>
        <color theme="1"/>
        <rFont val="Arial Narrow"/>
        <family val="2"/>
        <charset val="186"/>
      </rPr>
      <t xml:space="preserve"> un pakalpojumu sniegšanā un nodrošināšanā iesaistītajiem </t>
    </r>
    <r>
      <rPr>
        <sz val="10"/>
        <color rgb="FFFF0000"/>
        <rFont val="Arial Narrow"/>
        <family val="2"/>
        <charset val="186"/>
      </rPr>
      <t>partneriem</t>
    </r>
  </si>
  <si>
    <r>
      <t xml:space="preserve">✦ nodrošina zināšanu uzkrāšanu </t>
    </r>
    <r>
      <rPr>
        <sz val="10"/>
        <color rgb="FFFF0000"/>
        <rFont val="Arial Narrow"/>
        <family val="2"/>
        <charset val="186"/>
      </rPr>
      <t>par situācijām un veiktajām darbībām</t>
    </r>
    <r>
      <rPr>
        <sz val="10"/>
        <color theme="1"/>
        <rFont val="Arial Narrow"/>
        <family val="2"/>
        <charset val="186"/>
      </rPr>
      <t xml:space="preserve">, kas saistītas ar visu iestādes pakalpojumu </t>
    </r>
    <r>
      <rPr>
        <sz val="10"/>
        <color rgb="FFFF0000"/>
        <rFont val="Arial Narrow"/>
        <family val="2"/>
        <charset val="186"/>
      </rPr>
      <t>pieejamības pārtraukumiem</t>
    </r>
    <r>
      <rPr>
        <sz val="10"/>
        <color theme="1"/>
        <rFont val="Arial Narrow"/>
        <family val="2"/>
        <charset val="186"/>
      </rPr>
      <t xml:space="preserve">, pārtraukumu cēloņiem, cēloņu novēršanas gaitu un rezultātiem, tostarp:
       ✦ </t>
    </r>
    <r>
      <rPr>
        <sz val="10"/>
        <color rgb="FFFF0000"/>
        <rFont val="Arial Narrow"/>
        <family val="2"/>
        <charset val="186"/>
      </rPr>
      <t>nodrošina zināšanu datubāzes izveidi</t>
    </r>
    <r>
      <rPr>
        <sz val="10"/>
        <color theme="1"/>
        <rFont val="Arial Narrow"/>
        <family val="2"/>
        <charset val="186"/>
      </rPr>
      <t xml:space="preserve">
       ✦ </t>
    </r>
    <r>
      <rPr>
        <sz val="10"/>
        <color rgb="FFFF0000"/>
        <rFont val="Arial Narrow"/>
        <family val="2"/>
        <charset val="186"/>
      </rPr>
      <t>kontrolē zināšanu uzkrāšanu un aktualizēšanu</t>
    </r>
    <r>
      <rPr>
        <sz val="10"/>
        <color theme="1"/>
        <rFont val="Arial Narrow"/>
        <family val="2"/>
        <charset val="186"/>
      </rPr>
      <t xml:space="preserve">
       ✦ </t>
    </r>
    <r>
      <rPr>
        <sz val="10"/>
        <color rgb="FFFF0000"/>
        <rFont val="Arial Narrow"/>
        <family val="2"/>
        <charset val="186"/>
      </rPr>
      <t>nodrošina zināšanu pieejamību</t>
    </r>
  </si>
  <si>
    <r>
      <t xml:space="preserve">✦ </t>
    </r>
    <r>
      <rPr>
        <sz val="10"/>
        <color rgb="FFFF0000"/>
        <rFont val="Arial Narrow"/>
        <family val="2"/>
        <charset val="186"/>
      </rPr>
      <t>nodrošina</t>
    </r>
    <r>
      <rPr>
        <sz val="10"/>
        <color theme="1"/>
        <rFont val="Arial Narrow"/>
        <family val="2"/>
        <charset val="186"/>
      </rPr>
      <t xml:space="preserve"> iestādes pakalpojumu sniegšanā iesaistītajiem nepieciešamo metodisko atbalstu, tostarp </t>
    </r>
    <r>
      <rPr>
        <sz val="10"/>
        <color rgb="FFFF0000"/>
        <rFont val="Arial Narrow"/>
        <family val="2"/>
        <charset val="186"/>
      </rPr>
      <t>par</t>
    </r>
    <r>
      <rPr>
        <sz val="10"/>
        <color theme="1"/>
        <rFont val="Arial Narrow"/>
        <family val="2"/>
        <charset val="186"/>
      </rPr>
      <t>:
       ✦</t>
    </r>
    <r>
      <rPr>
        <sz val="10"/>
        <color rgb="FFFF0000"/>
        <rFont val="Arial Narrow"/>
        <family val="2"/>
        <charset val="186"/>
      </rPr>
      <t xml:space="preserve"> informācijas un zināšanu izmantošanu</t>
    </r>
    <r>
      <rPr>
        <sz val="10"/>
        <color theme="1"/>
        <rFont val="Arial Narrow"/>
        <family val="2"/>
        <charset val="186"/>
      </rPr>
      <t xml:space="preserve">
       ✦ </t>
    </r>
    <r>
      <rPr>
        <sz val="10"/>
        <color rgb="FF00B050"/>
        <rFont val="Arial Narrow"/>
        <family val="2"/>
        <charset val="186"/>
      </rPr>
      <t>iestādes pakalpojumu sniegšanu</t>
    </r>
  </si>
  <si>
    <r>
      <t>✦ nosaka nepieciešamos</t>
    </r>
    <r>
      <rPr>
        <sz val="10"/>
        <color rgb="FFFF0000"/>
        <rFont val="Arial Narrow"/>
        <family val="2"/>
        <charset val="186"/>
      </rPr>
      <t xml:space="preserve"> iestādes </t>
    </r>
    <r>
      <rPr>
        <sz val="10"/>
        <color theme="1"/>
        <rFont val="Arial Narrow"/>
        <family val="2"/>
        <charset val="186"/>
      </rPr>
      <t>pakalpojumu pieejamības līmeņus</t>
    </r>
  </si>
  <si>
    <r>
      <t xml:space="preserve">✦ </t>
    </r>
    <r>
      <rPr>
        <sz val="10"/>
        <color rgb="FFFF0000"/>
        <rFont val="Arial Narrow"/>
        <family val="2"/>
        <charset val="186"/>
      </rPr>
      <t>plāno</t>
    </r>
    <r>
      <rPr>
        <sz val="10"/>
        <color theme="1"/>
        <rFont val="Arial Narrow"/>
        <family val="2"/>
        <charset val="186"/>
      </rPr>
      <t xml:space="preserve"> un </t>
    </r>
    <r>
      <rPr>
        <sz val="10"/>
        <color rgb="FFFF0000"/>
        <rFont val="Arial Narrow"/>
        <family val="2"/>
        <charset val="186"/>
      </rPr>
      <t>nodrošina</t>
    </r>
    <r>
      <rPr>
        <sz val="10"/>
        <color theme="1"/>
        <rFont val="Arial Narrow"/>
        <family val="2"/>
        <charset val="186"/>
      </rPr>
      <t xml:space="preserve"> iestādes pakalpojumu kopuma pieejamību un nepārtrauktību</t>
    </r>
  </si>
  <si>
    <r>
      <t xml:space="preserve">Atbilst daļēji, jo pašreiz tikai atsevišķi Inspekcijas pakalpojumi ir piesaistīti konkrētu dzīves situāciju aprakstiem, bet situācija tiek vadīta.
</t>
    </r>
    <r>
      <rPr>
        <sz val="10"/>
        <rFont val="Arial Narrow"/>
        <family val="2"/>
        <charset val="186"/>
      </rPr>
      <t xml:space="preserve">• Trūkst informācija par pakalpojumiem atbilstošām dzīves situācijām
• Pakalpojumu uzturēšana un attīstība netiek </t>
    </r>
    <r>
      <rPr>
        <sz val="10"/>
        <color theme="1"/>
        <rFont val="Arial Narrow"/>
        <family val="2"/>
        <charset val="186"/>
      </rPr>
      <t>veikta pilnā apmērā (nav izveidoti dzīves situāciju apraksti)</t>
    </r>
  </si>
  <si>
    <r>
      <t>✦ kontrolē un</t>
    </r>
    <r>
      <rPr>
        <sz val="10"/>
        <color rgb="FFFF0000"/>
        <rFont val="Arial Narrow"/>
        <family val="2"/>
        <charset val="186"/>
      </rPr>
      <t xml:space="preserve"> nodrošina visu i</t>
    </r>
    <r>
      <rPr>
        <sz val="10"/>
        <color theme="1"/>
        <rFont val="Arial Narrow"/>
        <family val="2"/>
        <charset val="186"/>
      </rPr>
      <t xml:space="preserve">estādes pakalpojumu </t>
    </r>
    <r>
      <rPr>
        <sz val="10"/>
        <color rgb="FFFF0000"/>
        <rFont val="Arial Narrow"/>
        <family val="2"/>
        <charset val="186"/>
      </rPr>
      <t>sasaisti</t>
    </r>
    <r>
      <rPr>
        <sz val="10"/>
        <color theme="1"/>
        <rFont val="Arial Narrow"/>
        <family val="2"/>
        <charset val="186"/>
      </rPr>
      <t xml:space="preserve"> ar atbilstošām pakalpojumu saņēmēju vajadzībām konkrētās dzīves situācijās "Valsts vienotajā reģistrā"</t>
    </r>
  </si>
  <si>
    <r>
      <t xml:space="preserve">✦ </t>
    </r>
    <r>
      <rPr>
        <sz val="10"/>
        <color rgb="FFFF0000"/>
        <rFont val="Arial Narrow"/>
        <family val="2"/>
        <charset val="186"/>
      </rPr>
      <t>kontrolē un nodrošina</t>
    </r>
    <r>
      <rPr>
        <sz val="10"/>
        <color theme="1"/>
        <rFont val="Arial Narrow"/>
        <family val="2"/>
        <charset val="186"/>
      </rPr>
      <t xml:space="preserve"> visu iestādes pakalpojumu piedāvāšanu pakalpojumu saņēmējiem – informācijas publicēšanu, pieejamību un aktualizēšanu pakalpojumu saņēmējiem paredzētos katalogos (piemēram, vispārējās un specializētās pašapkalpošanās tīmekļvietnēs un mobilās aplikācijās), tostarp:
       ✦ organizē iestādes pakalpojumu aprakstu ievietošanu katalogos
       ✦ kontrolē iestādes pakalpojumu katalogu pieejamību
       ✦ kontrolē iestādes pakalpojumu katalogu aktualizēšanu</t>
    </r>
  </si>
  <si>
    <t>Lai šo realizētu ir nepieciešama pastāvīga pieejamības monitorēšanas sistēma. Daļēji pakalpojumu pieejamības uzraudzību nodrošinātu pakalpojumu pieteikumu vadības sistēma. Šādu (pakalpojumu pieteikumu vadību) funkcionalitāti sola nodrošināt arī VIRSIS, bet pagaidām tas ir tikai plānos un neviens nevar pateikt, kad tas realizēsies.
• Trūkst informācija par iespējamiem pakalpojumu pārtraukumiem
• Nav sistēmas (tostarp digitālas sistēmas) pakalpojumu pieejamības monitoringam
• Nepilnīgi notiek incidentu pārvaldība
• Nepilnīgi notiek problēmu pārvaldība</t>
  </si>
  <si>
    <r>
      <t xml:space="preserve">Atbilst daļēji, jo netiek nodrošināta (nav pieejama) informācija par pakalpojumu pieejamību (pieejamības monitorings) un ar to saistītiem jautājumiem (pieejamību ietekmējošiem faktoriem, pārtraukumu cēloņiem, pārtraukumu novēršanas taktikām)
</t>
    </r>
    <r>
      <rPr>
        <sz val="10"/>
        <rFont val="Arial Narrow"/>
        <family val="2"/>
        <charset val="186"/>
      </rPr>
      <t>• Nav apzinātas nepieciešamās vadlīnijas
• Trūkst informācija par iespējamiem pakalpojumu pārtraukumiem
• Nav sistēmas (tostarp digitālas sistēmas) pakalpojumu pieejamības monitoringam</t>
    </r>
  </si>
  <si>
    <r>
      <t xml:space="preserve">✦ </t>
    </r>
    <r>
      <rPr>
        <sz val="10"/>
        <color rgb="FFFF0000"/>
        <rFont val="Arial Narrow"/>
        <family val="2"/>
        <charset val="186"/>
      </rPr>
      <t>organizē un kontrolē</t>
    </r>
    <r>
      <rPr>
        <sz val="10"/>
        <color theme="1"/>
        <rFont val="Arial Narrow"/>
        <family val="2"/>
        <charset val="186"/>
      </rPr>
      <t xml:space="preserve"> piekļūstamību iestādes pakalpojumiem:
       ✦ daudzkanālu piekļūstamību – piekļūstamību alternatīvos pakalpojumu saņemšanas kanālos gan elektroniskā, gan "fiziskā" vidē
       ✦ teritoriālo piekļūstamību – piekļūstamību pakalpojumiem visā valsts teritorijā
       ✦ piekļūstamību visām sabiedrības grupām – iekļaujot personas ar zemiem ienākumiem, digitālās tehnoloģijas nepārzinošas personas un personas ar funkcionāliem traucējumiem
       ✦ pārrobežu piekļūstamību – ārvalstu pakalpojumu saņēmēju piekļūstamību pakalpojumiem</t>
    </r>
  </si>
  <si>
    <r>
      <t xml:space="preserve">Ja ir iesniegts iesniegums (sūdzība), tad atgriezeniskā saite tiek nodrošināta. Ierosinājumu gadījumā tā nenotiek.
</t>
    </r>
    <r>
      <rPr>
        <sz val="10"/>
        <rFont val="Arial Narrow"/>
        <family val="2"/>
        <charset val="186"/>
      </rPr>
      <t>• Ierosinājumu un sūdzību vadība, saskaņā ar pašreiz aktuālo Inspekcijas procedūru, nav PKV atbildības joma</t>
    </r>
  </si>
  <si>
    <r>
      <t>✦</t>
    </r>
    <r>
      <rPr>
        <u/>
        <sz val="10"/>
        <color rgb="FFFF0000"/>
        <rFont val="Arial Narrow"/>
        <family val="2"/>
        <charset val="186"/>
      </rPr>
      <t xml:space="preserve"> kontrolē</t>
    </r>
    <r>
      <rPr>
        <sz val="10"/>
        <color theme="1"/>
        <rFont val="Arial Narrow"/>
        <family val="2"/>
        <charset val="186"/>
      </rPr>
      <t xml:space="preserve"> visu iestādes pakalpojumu sniegšanas apjomus un to izmaiņas </t>
    </r>
    <r>
      <rPr>
        <sz val="10"/>
        <color rgb="FFFF0000"/>
        <rFont val="Arial Narrow"/>
        <family val="2"/>
        <charset val="186"/>
      </rPr>
      <t>un vērtē izmaiņu tendences</t>
    </r>
  </si>
  <si>
    <r>
      <t xml:space="preserve">✦ </t>
    </r>
    <r>
      <rPr>
        <sz val="10"/>
        <color rgb="FFFF0000"/>
        <rFont val="Arial Narrow"/>
        <family val="2"/>
        <charset val="186"/>
      </rPr>
      <t>vērtē un plāno</t>
    </r>
    <r>
      <rPr>
        <sz val="10"/>
        <color theme="1"/>
        <rFont val="Arial Narrow"/>
        <family val="2"/>
        <charset val="186"/>
      </rPr>
      <t xml:space="preserve"> visu iestādes pakalpojumu izmaiņām nepieciešamā nodrošinājuma atbilstību un organizē savstarpēju salāgošanu</t>
    </r>
  </si>
  <si>
    <r>
      <t xml:space="preserve">✦ </t>
    </r>
    <r>
      <rPr>
        <sz val="10"/>
        <color rgb="FFFF0000"/>
        <rFont val="Arial Narrow"/>
        <family val="2"/>
        <charset val="186"/>
      </rPr>
      <t>seko</t>
    </r>
    <r>
      <rPr>
        <sz val="10"/>
        <color theme="1"/>
        <rFont val="Arial Narrow"/>
        <family val="2"/>
        <charset val="186"/>
      </rPr>
      <t xml:space="preserve"> visu iestādes pakalpojumu saņēmēju vajadzību un situācijas izmaiņām</t>
    </r>
  </si>
  <si>
    <r>
      <t>✦</t>
    </r>
    <r>
      <rPr>
        <sz val="10"/>
        <color rgb="FFFF0000"/>
        <rFont val="Arial Narrow"/>
        <family val="2"/>
        <charset val="186"/>
      </rPr>
      <t xml:space="preserve"> izvērtē </t>
    </r>
    <r>
      <rPr>
        <sz val="10"/>
        <color theme="1"/>
        <rFont val="Arial Narrow"/>
        <family val="2"/>
        <charset val="186"/>
      </rPr>
      <t>visu iestādes pakalpojumu saņēmēju</t>
    </r>
    <r>
      <rPr>
        <sz val="10"/>
        <color rgb="FFFF0000"/>
        <rFont val="Arial Narrow"/>
        <family val="2"/>
        <charset val="186"/>
      </rPr>
      <t xml:space="preserve"> ierosinājumus un sūdzības</t>
    </r>
    <r>
      <rPr>
        <sz val="10"/>
        <color theme="1"/>
        <rFont val="Arial Narrow"/>
        <family val="2"/>
        <charset val="186"/>
      </rPr>
      <t xml:space="preserve"> un pieņem atbilstošus lēmumus</t>
    </r>
  </si>
  <si>
    <r>
      <t xml:space="preserve">Tas viss tiek darīts tikai, tas </t>
    </r>
    <r>
      <rPr>
        <b/>
        <sz val="10"/>
        <color rgb="FFFF0000"/>
        <rFont val="Arial Narrow"/>
        <family val="2"/>
        <charset val="186"/>
      </rPr>
      <t>pašreiz nav PKV pārziņā</t>
    </r>
    <r>
      <rPr>
        <sz val="10"/>
        <color rgb="FFFF0000"/>
        <rFont val="Arial Narrow"/>
        <family val="2"/>
        <charset val="186"/>
      </rPr>
      <t xml:space="preserve">
</t>
    </r>
    <r>
      <rPr>
        <sz val="10"/>
        <rFont val="Arial Narrow"/>
        <family val="2"/>
        <charset val="186"/>
      </rPr>
      <t>• Ierosinājumu un sūdzību vadība, saskaņā ar pašreiz aktuālo Inspekcijas procedūru, nav PKV atbildības joma</t>
    </r>
  </si>
  <si>
    <r>
      <t>✦ nepieciešamības gadījumā</t>
    </r>
    <r>
      <rPr>
        <u/>
        <sz val="10"/>
        <color theme="1"/>
        <rFont val="Arial Narrow"/>
        <family val="2"/>
        <charset val="186"/>
      </rPr>
      <t xml:space="preserve"> </t>
    </r>
    <r>
      <rPr>
        <b/>
        <u/>
        <sz val="10"/>
        <color rgb="FFFF0000"/>
        <rFont val="Arial Narrow"/>
        <family val="2"/>
        <charset val="186"/>
      </rPr>
      <t>veic</t>
    </r>
    <r>
      <rPr>
        <u/>
        <sz val="10"/>
        <color theme="1"/>
        <rFont val="Arial Narrow"/>
        <family val="2"/>
        <charset val="186"/>
      </rPr>
      <t xml:space="preserve"> </t>
    </r>
    <r>
      <rPr>
        <sz val="10"/>
        <color theme="1"/>
        <rFont val="Arial Narrow"/>
        <family val="2"/>
        <charset val="186"/>
      </rPr>
      <t xml:space="preserve">korektīvas darbības </t>
    </r>
    <r>
      <rPr>
        <sz val="10"/>
        <color rgb="FFFF0000"/>
        <rFont val="Arial Narrow"/>
        <family val="2"/>
        <charset val="186"/>
      </rPr>
      <t>un dokumentē rezultātus</t>
    </r>
  </si>
  <si>
    <r>
      <t>✦</t>
    </r>
    <r>
      <rPr>
        <b/>
        <sz val="10"/>
        <color theme="1"/>
        <rFont val="Arial Narrow"/>
        <family val="2"/>
        <charset val="186"/>
      </rPr>
      <t xml:space="preserve"> informē</t>
    </r>
    <r>
      <rPr>
        <sz val="10"/>
        <color theme="1"/>
        <rFont val="Arial Narrow"/>
        <family val="2"/>
        <charset val="186"/>
      </rPr>
      <t xml:space="preserve"> ierosinājumu un sūdzību iesniedzējus</t>
    </r>
    <r>
      <rPr>
        <sz val="10"/>
        <color rgb="FFFF0000"/>
        <rFont val="Arial Narrow"/>
        <family val="2"/>
        <charset val="186"/>
      </rPr>
      <t xml:space="preserve"> par pieņemtajiem lēmumiem un veiktajām darbībām</t>
    </r>
  </si>
  <si>
    <r>
      <t xml:space="preserve">Gan teorētiski, gan praktiski </t>
    </r>
    <r>
      <rPr>
        <sz val="10"/>
        <color rgb="FFFF0000"/>
        <rFont val="Arial Narrow"/>
        <family val="2"/>
        <charset val="186"/>
      </rPr>
      <t xml:space="preserve">Inspekcijā ir nodrošināta Sūdzību pārvaldībai (konkrēta kārtība), tomēr </t>
    </r>
    <r>
      <rPr>
        <sz val="10"/>
        <color theme="1"/>
        <rFont val="Arial Narrow"/>
        <family val="2"/>
        <charset val="186"/>
      </rPr>
      <t xml:space="preserve">esošais process pamatā izstrādāts kā rīcības plāns "nopietnu" sūdzību gadījumā neparedzot atvieglotu rīcības algoritmu "parastu" vai ikdienišķu sūdzību apstrādē, līdz ar to, manuprāt, tas ir pārāk smagnējs, attiecībā uz pakalpojumu jomu. Sīkāk var palasīties KVS audita “Klientu apmierinātības monitorings Inspekcijā – aktuālās situācijas un potenciālās pilnveides novērtējums” (KVS_2024_1) ziņojumā.
• Ierosinājumu un sūdzību vadība, saskaņā ar </t>
    </r>
    <r>
      <rPr>
        <b/>
        <sz val="10"/>
        <color rgb="FFFF0000"/>
        <rFont val="Arial Narrow"/>
        <family val="2"/>
        <charset val="186"/>
      </rPr>
      <t>pašreiz</t>
    </r>
    <r>
      <rPr>
        <sz val="10"/>
        <color theme="1"/>
        <rFont val="Arial Narrow"/>
        <family val="2"/>
        <charset val="186"/>
      </rPr>
      <t xml:space="preserve"> aktuālo Inspekcijas procedūru, </t>
    </r>
    <r>
      <rPr>
        <b/>
        <sz val="10"/>
        <color rgb="FFFF0000"/>
        <rFont val="Arial Narrow"/>
        <family val="2"/>
        <charset val="186"/>
      </rPr>
      <t>nav PKV atbildības joma</t>
    </r>
  </si>
  <si>
    <r>
      <t>✦</t>
    </r>
    <r>
      <rPr>
        <b/>
        <sz val="10"/>
        <color rgb="FFFF0000"/>
        <rFont val="Arial Narrow"/>
        <family val="2"/>
        <charset val="186"/>
      </rPr>
      <t xml:space="preserve"> plāno un veic </t>
    </r>
    <r>
      <rPr>
        <sz val="10"/>
        <color theme="1"/>
        <rFont val="Arial Narrow"/>
        <family val="2"/>
        <charset val="186"/>
      </rPr>
      <t>nepieciešamās aktivitātes, lai nodrošinātu iespējami ātru visu iestādes pakalpojumu pieejamības atjaunošanu neplānotu, pilnīgu vai daļēju pieejamības pārtraukumu gadījumos (atbilstoši pakalpojumu līmeņu vienošanās nosacījumiem)</t>
    </r>
  </si>
  <si>
    <t>X</t>
  </si>
  <si>
    <r>
      <t xml:space="preserve">✦ </t>
    </r>
    <r>
      <rPr>
        <b/>
        <sz val="10"/>
        <color theme="1"/>
        <rFont val="Arial Narrow"/>
        <family val="2"/>
        <charset val="186"/>
      </rPr>
      <t>veic</t>
    </r>
    <r>
      <rPr>
        <sz val="10"/>
        <color theme="1"/>
        <rFont val="Arial Narrow"/>
        <family val="2"/>
        <charset val="186"/>
      </rPr>
      <t xml:space="preserve"> nepieciešamās </t>
    </r>
    <r>
      <rPr>
        <b/>
        <sz val="10"/>
        <rFont val="Arial Narrow"/>
        <family val="2"/>
        <charset val="186"/>
      </rPr>
      <t>darbības</t>
    </r>
    <r>
      <rPr>
        <sz val="10"/>
        <color theme="1"/>
        <rFont val="Arial Narrow"/>
        <family val="2"/>
        <charset val="186"/>
      </rPr>
      <t xml:space="preserve">, lai nodrošinātu iestādes pakalpojumu neplānotu, pilnīgu vai daļēju pieejamības pārtraukumu </t>
    </r>
    <r>
      <rPr>
        <sz val="10"/>
        <color rgb="FFFF0000"/>
        <rFont val="Arial Narrow"/>
        <family val="2"/>
        <charset val="186"/>
      </rPr>
      <t>cēloņu apzināšanu un novēršanu</t>
    </r>
  </si>
  <si>
    <r>
      <t>✦</t>
    </r>
    <r>
      <rPr>
        <b/>
        <sz val="10"/>
        <color rgb="FFFF0000"/>
        <rFont val="Arial Narrow"/>
        <family val="2"/>
        <charset val="186"/>
      </rPr>
      <t xml:space="preserve"> nodrošina</t>
    </r>
    <r>
      <rPr>
        <sz val="10"/>
        <color theme="1"/>
        <rFont val="Arial Narrow"/>
        <family val="2"/>
        <charset val="186"/>
      </rPr>
      <t xml:space="preserve"> vispārēju kārtību (procedūru) izveidi un ieviešanu</t>
    </r>
  </si>
  <si>
    <r>
      <t xml:space="preserve">✦ </t>
    </r>
    <r>
      <rPr>
        <b/>
        <sz val="10"/>
        <color rgb="FFFF0000"/>
        <rFont val="Arial Narrow"/>
        <family val="2"/>
        <charset val="186"/>
      </rPr>
      <t>nodrošina</t>
    </r>
    <r>
      <rPr>
        <sz val="10"/>
        <color theme="1"/>
        <rFont val="Arial Narrow"/>
        <family val="2"/>
        <charset val="186"/>
      </rPr>
      <t xml:space="preserve"> nepieciešamā tehnoloģiskā nodrošinājuma (monitoringa un kontroles sistēmu) izveidi</t>
    </r>
  </si>
  <si>
    <r>
      <rPr>
        <sz val="10"/>
        <color rgb="FFFF0000"/>
        <rFont val="Arial Narrow"/>
        <family val="2"/>
        <charset val="186"/>
      </rPr>
      <t>Atbilst daļēji, jo analīzei pieejami tikai dati, kas raksturo pakalpojumu nodrošināšanas rezultativitāti.</t>
    </r>
    <r>
      <rPr>
        <sz val="10"/>
        <color theme="1"/>
        <rFont val="Arial Narrow"/>
        <family val="2"/>
        <charset val="186"/>
      </rPr>
      <t xml:space="preserve">
• Trūkst informācija par pakalppojumu nodrošināšanas efektivitāti
• Pakalpojumu pārvaldības uzdevums "Mērījumu veikšana un rezultātu izmantošana" veikts nepilnīgi</t>
    </r>
  </si>
  <si>
    <r>
      <t>✦</t>
    </r>
    <r>
      <rPr>
        <sz val="10"/>
        <color rgb="FFFF0000"/>
        <rFont val="Arial Narrow"/>
        <family val="2"/>
        <charset val="186"/>
      </rPr>
      <t xml:space="preserve"> ierosina vai veic darbības</t>
    </r>
    <r>
      <rPr>
        <sz val="10"/>
        <color theme="1"/>
        <rFont val="Arial Narrow"/>
        <family val="2"/>
        <charset val="186"/>
      </rPr>
      <t>, kas saistītas ar pakalpojumu un nodrošinājuma pārvaldības rezultativitātes un efektivitātes nemitīgu pilnveidi, tostarp pakalpojumu sniegšanas un resursu izmantošanas pilnveidi</t>
    </r>
  </si>
  <si>
    <r>
      <t xml:space="preserve">✦ </t>
    </r>
    <r>
      <rPr>
        <sz val="10"/>
        <color rgb="FFFF0000"/>
        <rFont val="Arial Narrow"/>
        <family val="2"/>
        <charset val="186"/>
      </rPr>
      <t>apzina</t>
    </r>
    <r>
      <rPr>
        <sz val="10"/>
        <color theme="1"/>
        <rFont val="Arial Narrow"/>
        <family val="2"/>
        <charset val="186"/>
      </rPr>
      <t xml:space="preserve"> pakalpojumu pārvaldības aktivitāšu īstenošanas </t>
    </r>
    <r>
      <rPr>
        <sz val="10"/>
        <color rgb="FFFF0000"/>
        <rFont val="Arial Narrow"/>
        <family val="2"/>
        <charset val="186"/>
      </rPr>
      <t>kontrolei nepieciešamos rādītājus</t>
    </r>
    <r>
      <rPr>
        <sz val="10"/>
        <color theme="1"/>
        <rFont val="Arial Narrow"/>
        <family val="2"/>
        <charset val="186"/>
      </rPr>
      <t>, tostarp:
       ✦ procesa kontrolei
       ✦ rezultāta kontrolei
       ✦ efektivitātes kontrolei</t>
    </r>
  </si>
  <si>
    <r>
      <t xml:space="preserve">✦ </t>
    </r>
    <r>
      <rPr>
        <sz val="10"/>
        <color rgb="FFFF0000"/>
        <rFont val="Arial Narrow"/>
        <family val="2"/>
        <charset val="186"/>
      </rPr>
      <t xml:space="preserve">veic </t>
    </r>
    <r>
      <rPr>
        <sz val="10"/>
        <color theme="1"/>
        <rFont val="Arial Narrow"/>
        <family val="2"/>
        <charset val="186"/>
      </rPr>
      <t xml:space="preserve">katras īstenotās aktivitātes procesa, rezultāta un efektivitātes </t>
    </r>
    <r>
      <rPr>
        <sz val="10"/>
        <color rgb="FFFF0000"/>
        <rFont val="Arial Narrow"/>
        <family val="2"/>
        <charset val="186"/>
      </rPr>
      <t>kontroli</t>
    </r>
  </si>
  <si>
    <r>
      <t xml:space="preserve">✦ </t>
    </r>
    <r>
      <rPr>
        <sz val="10"/>
        <color rgb="FFFF0000"/>
        <rFont val="Arial Narrow"/>
        <family val="2"/>
        <charset val="186"/>
      </rPr>
      <t xml:space="preserve">apzina, plāno un koordinē </t>
    </r>
    <r>
      <rPr>
        <sz val="10"/>
        <color theme="1"/>
        <rFont val="Arial Narrow"/>
        <family val="2"/>
        <charset val="186"/>
      </rPr>
      <t>iestādē kopumā pakalpojumu pārvaldībai nepieciešamo finansējumu</t>
    </r>
  </si>
  <si>
    <r>
      <t>✦</t>
    </r>
    <r>
      <rPr>
        <sz val="10"/>
        <color rgb="FFFF0000"/>
        <rFont val="Arial Narrow"/>
        <family val="2"/>
        <charset val="186"/>
      </rPr>
      <t xml:space="preserve"> apzina </t>
    </r>
    <r>
      <rPr>
        <sz val="10"/>
        <color theme="1"/>
        <rFont val="Arial Narrow"/>
        <family val="2"/>
        <charset val="186"/>
      </rPr>
      <t xml:space="preserve">iestādē kopumā pakalpojumu pārvaldības </t>
    </r>
    <r>
      <rPr>
        <sz val="10"/>
        <color rgb="FFFF0000"/>
        <rFont val="Arial Narrow"/>
        <family val="2"/>
        <charset val="186"/>
      </rPr>
      <t>faktiskās izmaksas</t>
    </r>
  </si>
  <si>
    <r>
      <t xml:space="preserve">✦ </t>
    </r>
    <r>
      <rPr>
        <sz val="10"/>
        <color rgb="FFFF0000"/>
        <rFont val="Arial Narrow"/>
        <family val="2"/>
        <charset val="186"/>
      </rPr>
      <t>kontrolē</t>
    </r>
    <r>
      <rPr>
        <sz val="10"/>
        <color theme="1"/>
        <rFont val="Arial Narrow"/>
        <family val="2"/>
        <charset val="186"/>
      </rPr>
      <t xml:space="preserve"> iestādē kopumā pakalpojumu pārvaldības faktisko izmaksu </t>
    </r>
    <r>
      <rPr>
        <sz val="10"/>
        <color rgb="FFFF0000"/>
        <rFont val="Arial Narrow"/>
        <family val="2"/>
        <charset val="186"/>
      </rPr>
      <t>atbilstību</t>
    </r>
    <r>
      <rPr>
        <sz val="10"/>
        <color theme="1"/>
        <rFont val="Arial Narrow"/>
        <family val="2"/>
        <charset val="186"/>
      </rPr>
      <t xml:space="preserve"> plānotajām</t>
    </r>
  </si>
  <si>
    <t>• Trūkst informācijas par pakalpojumu pārvaldības faktiskajām izmaksām
• Nav noteiktas  pakalpojumu pārvaldības plānotās izmaksas
• Netiek veikti mērījumi, kas raksturotu pakalpojumu pārvaldības faktiskās izmaksas</t>
  </si>
  <si>
    <r>
      <t xml:space="preserve">✦ iestādes pakalpojumu portfolio (pilnais saraksts) ietver </t>
    </r>
    <r>
      <rPr>
        <sz val="10"/>
        <color rgb="FFFF0000"/>
        <rFont val="Arial Narrow"/>
        <family val="2"/>
        <charset val="186"/>
      </rPr>
      <t>visos</t>
    </r>
    <r>
      <rPr>
        <sz val="10"/>
        <color theme="1"/>
        <rFont val="Arial Narrow"/>
        <family val="2"/>
        <charset val="186"/>
      </rPr>
      <t xml:space="preserve"> pakalpojumu pārvaldības </t>
    </r>
    <r>
      <rPr>
        <sz val="10"/>
        <color rgb="FFFF0000"/>
        <rFont val="Arial Narrow"/>
        <family val="2"/>
        <charset val="186"/>
      </rPr>
      <t>posmos</t>
    </r>
    <r>
      <rPr>
        <sz val="10"/>
        <color theme="1"/>
        <rFont val="Arial Narrow"/>
        <family val="2"/>
        <charset val="186"/>
      </rPr>
      <t xml:space="preserve"> </t>
    </r>
    <r>
      <rPr>
        <sz val="10"/>
        <color rgb="FFFF0000"/>
        <rFont val="Arial Narrow"/>
        <family val="2"/>
        <charset val="186"/>
      </rPr>
      <t>esošus pakalpojumus</t>
    </r>
    <r>
      <rPr>
        <sz val="10"/>
        <color theme="1"/>
        <rFont val="Arial Narrow"/>
        <family val="2"/>
        <charset val="186"/>
      </rPr>
      <t>:
       ✦ pakalpojumus, kas tiek plānoti
       ✦ pakalpojumus, kas tiek izstrādāti
       ✦ pakalpojumus, kas tiek ieviesti
       ✦</t>
    </r>
    <r>
      <rPr>
        <sz val="10"/>
        <color rgb="FF00B050"/>
        <rFont val="Arial Narrow"/>
        <family val="2"/>
        <charset val="186"/>
      </rPr>
      <t xml:space="preserve"> pakalpojumus, kas tiek sniegti / uzturēti</t>
    </r>
    <r>
      <rPr>
        <sz val="10"/>
        <color theme="1"/>
        <rFont val="Arial Narrow"/>
        <family val="2"/>
        <charset val="186"/>
      </rPr>
      <t xml:space="preserve">
       ✦</t>
    </r>
    <r>
      <rPr>
        <sz val="10"/>
        <color rgb="FF00B050"/>
        <rFont val="Arial Narrow"/>
        <family val="2"/>
        <charset val="186"/>
      </rPr>
      <t xml:space="preserve"> pakalpojumus, kas tiek pārtraukti (beigti)</t>
    </r>
    <r>
      <rPr>
        <sz val="10"/>
        <color theme="1"/>
        <rFont val="Arial Narrow"/>
        <family val="2"/>
        <charset val="186"/>
      </rPr>
      <t xml:space="preserve">
       ✦ </t>
    </r>
    <r>
      <rPr>
        <sz val="10"/>
        <color rgb="FF00B050"/>
        <rFont val="Arial Narrow"/>
        <family val="2"/>
        <charset val="186"/>
      </rPr>
      <t>pakalpojumus, kas ir pārtraukti</t>
    </r>
  </si>
  <si>
    <r>
      <t xml:space="preserve">✦ iestādes </t>
    </r>
    <r>
      <rPr>
        <sz val="10"/>
        <color rgb="FFFF0000"/>
        <rFont val="Arial Narrow"/>
        <family val="2"/>
        <charset val="186"/>
      </rPr>
      <t>pakalpojumi ir optimizēti</t>
    </r>
    <r>
      <rPr>
        <sz val="10"/>
        <color theme="1"/>
        <rFont val="Arial Narrow"/>
        <family val="2"/>
        <charset val="186"/>
      </rPr>
      <t xml:space="preserve">, tostarp:
       ✦ </t>
    </r>
    <r>
      <rPr>
        <sz val="10"/>
        <color rgb="FF00B050"/>
        <rFont val="Arial Narrow"/>
        <family val="2"/>
        <charset val="186"/>
      </rPr>
      <t>nav izveidotas nevajadzīgas pakalpojumu variācijas</t>
    </r>
    <r>
      <rPr>
        <sz val="10"/>
        <color theme="1"/>
        <rFont val="Arial Narrow"/>
        <family val="2"/>
        <charset val="186"/>
      </rPr>
      <t xml:space="preserve">
       ✦ </t>
    </r>
    <r>
      <rPr>
        <sz val="10"/>
        <color rgb="FF00B050"/>
        <rFont val="Arial Narrow"/>
        <family val="2"/>
        <charset val="186"/>
      </rPr>
      <t>kā atsevišķi pakalpojumi nav izveidoti atsevišķi pakalpojuma pieprasīšanas un saņemšanas procesa soļi</t>
    </r>
    <r>
      <rPr>
        <sz val="10"/>
        <color theme="1"/>
        <rFont val="Arial Narrow"/>
        <family val="2"/>
        <charset val="186"/>
      </rPr>
      <t xml:space="preserve">
       ✦ </t>
    </r>
    <r>
      <rPr>
        <sz val="10"/>
        <color rgb="FF00B050"/>
        <rFont val="Arial Narrow"/>
        <family val="2"/>
        <charset val="186"/>
      </rPr>
      <t>kā atsevišķi pakalpojumi nav veidoti atsevišķi darbi, kas varētu būt viena pakalpojuma sastāvdaļas</t>
    </r>
    <r>
      <rPr>
        <sz val="10"/>
        <color theme="1"/>
        <rFont val="Arial Narrow"/>
        <family val="2"/>
        <charset val="186"/>
      </rPr>
      <t xml:space="preserve">
       ✦ </t>
    </r>
    <r>
      <rPr>
        <sz val="10"/>
        <color rgb="FFFF0000"/>
        <rFont val="Arial Narrow"/>
        <family val="2"/>
        <charset val="186"/>
      </rPr>
      <t>pakalpojumi pēc iespējas apmierina vairākas vajadzības (tie ir veidoti kā "kompleksie pakalpojumi" un "viedie pakalpojumi</t>
    </r>
    <r>
      <rPr>
        <sz val="10"/>
        <color theme="1"/>
        <rFont val="Arial Narrow"/>
        <family val="2"/>
        <charset val="186"/>
      </rPr>
      <t>")</t>
    </r>
  </si>
  <si>
    <r>
      <rPr>
        <sz val="10"/>
        <color rgb="FFFF0000"/>
        <rFont val="Arial Narrow"/>
        <family val="2"/>
        <charset val="186"/>
      </rPr>
      <t>Atbilst daļēji, jo pakalpojumu portfolio pašreiz ietver tikai sniegtos, beigtos un pārtrauktos paklpojumus</t>
    </r>
    <r>
      <rPr>
        <sz val="10"/>
        <color theme="1"/>
        <rFont val="Arial Narrow"/>
        <family val="2"/>
        <charset val="186"/>
      </rPr>
      <t xml:space="preserve">
• Trūkst informācijas par attīstības plāniem saistībā ar jaunu pakalpojumu izveidi
• Nepietiekoši realizēti pasākumi pakalpojumu vides nemitīgai pilnveidei</t>
    </r>
  </si>
  <si>
    <r>
      <t xml:space="preserve">✦ katram pakalpojumu portfolio ietvertajam pakalpojumam </t>
    </r>
    <r>
      <rPr>
        <sz val="10"/>
        <color rgb="FFFF0000"/>
        <rFont val="Arial Narrow"/>
        <family val="2"/>
        <charset val="186"/>
      </rPr>
      <t>ir noteikta</t>
    </r>
    <r>
      <rPr>
        <sz val="10"/>
        <color theme="1"/>
        <rFont val="Arial Narrow"/>
        <family val="2"/>
        <charset val="186"/>
      </rPr>
      <t xml:space="preserve"> pakalpojuma </t>
    </r>
    <r>
      <rPr>
        <sz val="10"/>
        <color rgb="FFFF0000"/>
        <rFont val="Arial Narrow"/>
        <family val="2"/>
        <charset val="186"/>
      </rPr>
      <t>prioritāte</t>
    </r>
    <r>
      <rPr>
        <sz val="10"/>
        <color theme="1"/>
        <rFont val="Arial Narrow"/>
        <family val="2"/>
        <charset val="186"/>
      </rPr>
      <t xml:space="preserve"> un ir </t>
    </r>
    <r>
      <rPr>
        <sz val="10"/>
        <color rgb="FFFF0000"/>
        <rFont val="Arial Narrow"/>
        <family val="2"/>
        <charset val="186"/>
      </rPr>
      <t>apzināti</t>
    </r>
    <r>
      <rPr>
        <sz val="10"/>
        <color theme="1"/>
        <rFont val="Arial Narrow"/>
        <family val="2"/>
        <charset val="186"/>
      </rPr>
      <t xml:space="preserve"> iestādes "</t>
    </r>
    <r>
      <rPr>
        <sz val="10"/>
        <color rgb="FFFF0000"/>
        <rFont val="Arial Narrow"/>
        <family val="2"/>
        <charset val="186"/>
      </rPr>
      <t>galvenie pakalpojumi</t>
    </r>
    <r>
      <rPr>
        <sz val="10"/>
        <color theme="1"/>
        <rFont val="Arial Narrow"/>
        <family val="2"/>
        <charset val="186"/>
      </rPr>
      <t>"</t>
    </r>
  </si>
  <si>
    <r>
      <t>✦</t>
    </r>
    <r>
      <rPr>
        <sz val="10"/>
        <color rgb="FFFF0000"/>
        <rFont val="Arial Narrow"/>
        <family val="2"/>
        <charset val="186"/>
      </rPr>
      <t xml:space="preserve"> katram</t>
    </r>
    <r>
      <rPr>
        <sz val="10"/>
        <color theme="1"/>
        <rFont val="Arial Narrow"/>
        <family val="2"/>
        <charset val="186"/>
      </rPr>
      <t xml:space="preserve"> pakalpojumu portfolio ietvertajam</t>
    </r>
    <r>
      <rPr>
        <sz val="10"/>
        <color rgb="FFFF0000"/>
        <rFont val="Arial Narrow"/>
        <family val="2"/>
        <charset val="186"/>
      </rPr>
      <t xml:space="preserve"> pakalpojumam ir noteikts</t>
    </r>
    <r>
      <rPr>
        <sz val="10"/>
        <color theme="1"/>
        <rFont val="Arial Narrow"/>
        <family val="2"/>
        <charset val="186"/>
      </rPr>
      <t xml:space="preserve"> konkrēts "pakalpojuma </t>
    </r>
    <r>
      <rPr>
        <sz val="10"/>
        <color rgb="FFFF0000"/>
        <rFont val="Arial Narrow"/>
        <family val="2"/>
        <charset val="186"/>
      </rPr>
      <t>vadītājs</t>
    </r>
    <r>
      <rPr>
        <sz val="10"/>
        <color theme="1"/>
        <rFont val="Arial Narrow"/>
        <family val="2"/>
        <charset val="186"/>
      </rPr>
      <t>"</t>
    </r>
  </si>
  <si>
    <t>—</t>
  </si>
  <si>
    <r>
      <t xml:space="preserve">✦ iestādes </t>
    </r>
    <r>
      <rPr>
        <sz val="10"/>
        <color rgb="FFFF0000"/>
        <rFont val="Arial Narrow"/>
        <family val="2"/>
        <charset val="186"/>
      </rPr>
      <t>pakalpojumu pārvaldībai izmanto</t>
    </r>
    <r>
      <rPr>
        <sz val="10"/>
        <color theme="1"/>
        <rFont val="Arial Narrow"/>
        <family val="2"/>
        <charset val="186"/>
      </rPr>
      <t xml:space="preserve"> pakalpojumu pārvaldībai atbilstošu tehnoloģisko nodrošinājumu atbalsta funkciju īstenošanai, tostarp:
       ✦ grāmatvedības sistēmu
       ✦ personāla vadības sistēmu
       ✦ lietvedības sistēmu
       ✦ dokumentu vadības sistēmu</t>
    </r>
  </si>
  <si>
    <r>
      <t xml:space="preserve">✦ struktūra atbilst </t>
    </r>
    <r>
      <rPr>
        <b/>
        <sz val="10"/>
        <color theme="1"/>
        <rFont val="Arial Narrow"/>
        <family val="2"/>
        <charset val="186"/>
      </rPr>
      <t>pakalpojumu pārvaldības organizatoriskajai struktūrai</t>
    </r>
    <r>
      <rPr>
        <sz val="10"/>
        <color theme="1"/>
        <rFont val="Arial Narrow"/>
        <family val="2"/>
        <charset val="186"/>
      </rPr>
      <t xml:space="preserve"> nozaru ministrijām un to pakļautības iestādēm, tostarp:
      </t>
    </r>
    <r>
      <rPr>
        <sz val="10"/>
        <color rgb="FF00B050"/>
        <rFont val="Arial Narrow"/>
        <family val="2"/>
        <charset val="186"/>
      </rPr>
      <t xml:space="preserve"> ✦ ir izveidotas ar pakalpojumiem saistītās struktūrvienības
       ✦ ir noteiktas ar pakalpojumiem saistīto struktūrvienību funkcijas un darbības jomas</t>
    </r>
    <r>
      <rPr>
        <sz val="10"/>
        <color theme="1"/>
        <rFont val="Arial Narrow"/>
        <family val="2"/>
        <charset val="186"/>
      </rPr>
      <t xml:space="preserve">
       ✦</t>
    </r>
    <r>
      <rPr>
        <sz val="10"/>
        <color rgb="FFFF0000"/>
        <rFont val="Arial Narrow"/>
        <family val="2"/>
        <charset val="186"/>
      </rPr>
      <t xml:space="preserve"> ir noteikta ar pakalpojumiem saistīto struktūrvienību savstarpējā mijiedarbība, tostarp pakļautība, tiesības un atbildība</t>
    </r>
    <r>
      <rPr>
        <sz val="10"/>
        <color theme="1"/>
        <rFont val="Arial Narrow"/>
        <family val="2"/>
        <charset val="186"/>
      </rPr>
      <t xml:space="preserve">
       </t>
    </r>
    <r>
      <rPr>
        <sz val="10"/>
        <color rgb="FF00B050"/>
        <rFont val="Arial Narrow"/>
        <family val="2"/>
        <charset val="186"/>
      </rPr>
      <t>✦ ir noteikti ar pakalpojumiem saistītajās struktūrvienībās ietilpstošie amati un pakalpojumu pārvaldības lomu sadalījums</t>
    </r>
  </si>
  <si>
    <r>
      <t xml:space="preserve">Kritērija izpilde novērtēta kā daļēja. Ir noteiktas ar pakalpojumiem saistītās struktūrvienības, to funkcijas un lomas, tomēr nav precīzi definēta to savstarpējā mijiedarbība – nav atrunāti pakļautības mehānismi, sadarbības kārtība un atbildības sadalījums pakalpojumu pārvaldības nodrošināšanas kontekstā.
</t>
    </r>
    <r>
      <rPr>
        <sz val="10"/>
        <rFont val="Arial Narrow"/>
        <family val="2"/>
        <charset val="186"/>
      </rPr>
      <t>• Pašreiz aktuālā pakalpojumu pārvaldības procesa apraksts neatbilst reālajai situācijai
• Iekšējā normatīvā regulējumā nav skaidri atrunāta struktūrvienību savstarpējā mijiedarbība, tostarp pakļautības mehānismi, sadarbības kārtība un atbildības sadalījums pakalpojumu pārvaldības nodrošināšanas kontekstā.</t>
    </r>
  </si>
  <si>
    <r>
      <t xml:space="preserve">✦ ir izveidoti </t>
    </r>
    <r>
      <rPr>
        <sz val="10"/>
        <color rgb="FFFF0000"/>
        <rFont val="Arial Narrow"/>
        <family val="2"/>
        <charset val="186"/>
      </rPr>
      <t xml:space="preserve">pakalpojumu pārvaldības īstenošanai atbilstoši </t>
    </r>
    <r>
      <rPr>
        <sz val="10"/>
        <color theme="1"/>
        <rFont val="Arial Narrow"/>
        <family val="2"/>
        <charset val="186"/>
      </rPr>
      <t>amatu apraksti, kuros ir noteikti amati un lomas pakalpojumu pārvaldības īstenošanai, tostarp: 
       ✦ pakļautība 
       ✦ tiesības
       ✦ pienākumi
       ✦ atbildības</t>
    </r>
  </si>
  <si>
    <r>
      <t>✦ ir izveidotas un</t>
    </r>
    <r>
      <rPr>
        <b/>
        <sz val="10"/>
        <color theme="1"/>
        <rFont val="Arial Narrow"/>
        <family val="2"/>
        <charset val="186"/>
      </rPr>
      <t xml:space="preserve"> ir pieejamas</t>
    </r>
    <r>
      <rPr>
        <sz val="10"/>
        <color theme="1"/>
        <rFont val="Arial Narrow"/>
        <family val="2"/>
        <charset val="186"/>
      </rPr>
      <t xml:space="preserve"> </t>
    </r>
    <r>
      <rPr>
        <b/>
        <u/>
        <sz val="10"/>
        <color rgb="FFFF0000"/>
        <rFont val="Arial Narrow"/>
        <family val="2"/>
        <charset val="186"/>
      </rPr>
      <t>valstī vienotas</t>
    </r>
    <r>
      <rPr>
        <sz val="10"/>
        <color theme="1"/>
        <rFont val="Arial Narrow"/>
        <family val="2"/>
        <charset val="186"/>
      </rPr>
      <t xml:space="preserve">, vispārējas ar pakalpojumu pārvaldību saistītas vadlīnijas ("horizontālas" vadlīnijas), kas ir nepieciešamas pakalpojuma pārvaldībai, tostarp: 
       ✦ </t>
    </r>
    <r>
      <rPr>
        <sz val="10"/>
        <color rgb="FF00B050"/>
        <rFont val="Arial Narrow"/>
        <family val="2"/>
        <charset val="186"/>
      </rPr>
      <t>pakalpojumu pārvaldības pamatnosacījumu īstenošanai</t>
    </r>
    <r>
      <rPr>
        <sz val="10"/>
        <color theme="1"/>
        <rFont val="Arial Narrow"/>
        <family val="2"/>
        <charset val="186"/>
      </rPr>
      <t xml:space="preserve">
       ✦ </t>
    </r>
    <r>
      <rPr>
        <sz val="10"/>
        <color rgb="FF00B050"/>
        <rFont val="Arial Narrow"/>
        <family val="2"/>
        <charset val="186"/>
      </rPr>
      <t>pakalpojumu pārvaldības uzdevumu veikšanai</t>
    </r>
    <r>
      <rPr>
        <sz val="10"/>
        <color theme="1"/>
        <rFont val="Arial Narrow"/>
        <family val="2"/>
        <charset val="186"/>
      </rPr>
      <t xml:space="preserve">
       ✦ </t>
    </r>
    <r>
      <rPr>
        <sz val="10"/>
        <color rgb="FFFF0000"/>
        <rFont val="Arial Narrow"/>
        <family val="2"/>
        <charset val="186"/>
      </rPr>
      <t>pakalpojumu izveides, sniegšanas un pilnveides nosacījumu īstenošanai</t>
    </r>
    <r>
      <rPr>
        <sz val="10"/>
        <color theme="1"/>
        <rFont val="Arial Narrow"/>
        <family val="2"/>
        <charset val="186"/>
      </rPr>
      <t xml:space="preserve">
       ✦ </t>
    </r>
    <r>
      <rPr>
        <sz val="10"/>
        <color rgb="FFFF0000"/>
        <rFont val="Arial Narrow"/>
        <family val="2"/>
        <charset val="186"/>
      </rPr>
      <t>pakalpojumiem un pakalpojumu pārvaldības īstenošanai nepieciešamo spēju un resursu nodrošināšanai</t>
    </r>
  </si>
  <si>
    <t>Pašreiz Inspekcijā neplāno veidot  specializētas, ar pakalpojumu pārvaldību saistītas vadlīnijas.</t>
  </si>
  <si>
    <t>Pašreiz valstī neplāno veidot  specializētus, ar pakalpojumu pārvaldību saistītus procesus</t>
  </si>
  <si>
    <t>Pašreiz nozarē neplāno veidot  specializētus, ar pakalpojumu pārvaldību saistītus procesus</t>
  </si>
  <si>
    <t>Pašreiz nozarē neplāno veidot  specializētas, ar pakalpojumu pārvaldību saistītas vadlīnijas.</t>
  </si>
  <si>
    <t>VARAM</t>
  </si>
  <si>
    <r>
      <t xml:space="preserve">✦ ir izveidots </t>
    </r>
    <r>
      <rPr>
        <b/>
        <sz val="10"/>
        <color rgb="FFFF0000"/>
        <rFont val="Arial Narrow"/>
        <family val="2"/>
        <charset val="186"/>
      </rPr>
      <t>iestādē</t>
    </r>
    <r>
      <rPr>
        <sz val="10"/>
        <color theme="1"/>
        <rFont val="Arial Narrow"/>
        <family val="2"/>
        <charset val="186"/>
      </rPr>
      <t xml:space="preserve"> vienots, specializēts, ar pakalpojumu pārvaldību saistīts normatīvais regulējums, kas ir paredzēts lietošanai tikai konkrētajā iestādē un ir nepieciešams pakalpojuma pārvaldībai</t>
    </r>
  </si>
  <si>
    <r>
      <t xml:space="preserve">✦ ir izveidos </t>
    </r>
    <r>
      <rPr>
        <b/>
        <sz val="10"/>
        <color rgb="FFFF0000"/>
        <rFont val="Arial Narrow"/>
        <family val="2"/>
        <charset val="186"/>
      </rPr>
      <t>valstī</t>
    </r>
    <r>
      <rPr>
        <sz val="10"/>
        <color theme="1"/>
        <rFont val="Arial Narrow"/>
        <family val="2"/>
        <charset val="186"/>
      </rPr>
      <t xml:space="preserve"> vienots, vispārējs ar pakalpojumu pārvaldību saistīts normatīvais regulējums ("horizontāls" normatīvais regulējums), kas ir nepieciešams pakalpojuma pārvaldībai</t>
    </r>
  </si>
  <si>
    <r>
      <t xml:space="preserve">✦ ir izveidots specializēts, </t>
    </r>
    <r>
      <rPr>
        <b/>
        <sz val="10"/>
        <color rgb="FFFF0000"/>
        <rFont val="Arial Narrow"/>
        <family val="2"/>
        <charset val="186"/>
      </rPr>
      <t>ar konkrēta pakalpojuma pārvaldību saistīts</t>
    </r>
    <r>
      <rPr>
        <sz val="10"/>
        <color theme="1"/>
        <rFont val="Arial Narrow"/>
        <family val="2"/>
        <charset val="186"/>
      </rPr>
      <t xml:space="preserve"> normatīvais regulējums</t>
    </r>
  </si>
  <si>
    <r>
      <t xml:space="preserve">✦ ir izveidots nozarē vienots, specializēts, </t>
    </r>
    <r>
      <rPr>
        <sz val="10"/>
        <color rgb="FFFF0000"/>
        <rFont val="Arial Narrow"/>
        <family val="2"/>
        <charset val="186"/>
      </rPr>
      <t>ar pakalpojumu pārvaldību saistīts</t>
    </r>
    <r>
      <rPr>
        <sz val="10"/>
        <color theme="1"/>
        <rFont val="Arial Narrow"/>
        <family val="2"/>
        <charset val="186"/>
      </rPr>
      <t xml:space="preserve"> normatīvais regulējums, kas ir paredzēts lietošanai tikai konkrētajā nozarē un ir nepieciešams pakalpojuma pārvaldībai</t>
    </r>
  </si>
  <si>
    <r>
      <t xml:space="preserve">✦ pakalpojumu pārvaldības īstenošanai </t>
    </r>
    <r>
      <rPr>
        <sz val="10"/>
        <color rgb="FFFF0000"/>
        <rFont val="Arial Narrow"/>
        <family val="2"/>
        <charset val="186"/>
      </rPr>
      <t>pēc iespējas</t>
    </r>
    <r>
      <rPr>
        <sz val="10"/>
        <color theme="1"/>
        <rFont val="Arial Narrow"/>
        <family val="2"/>
        <charset val="186"/>
      </rPr>
      <t xml:space="preserve"> tiek piesaistīti partneri, tostarp:
       ✦ partneri – pakalpojumu piegādātāji
       ✦ partneri – pakalpojumu sniedzēji</t>
    </r>
  </si>
  <si>
    <r>
      <rPr>
        <sz val="10"/>
        <color rgb="FFFF0000"/>
        <rFont val="Arial Narrow"/>
        <family val="2"/>
        <charset val="186"/>
      </rPr>
      <t xml:space="preserve">PKV nav apzinājis visu situāciju, lai apgalvotu, ka konkrētais kritērijs ir izpildīts pilnībā
</t>
    </r>
    <r>
      <rPr>
        <sz val="10"/>
        <rFont val="Arial Narrow"/>
        <family val="2"/>
        <charset val="186"/>
      </rPr>
      <t>• Nav apzinātas iespējas (trūkst informācijas) par pašreiz sniegto pakalpojumu  iespējamu nodošanu ārpus Inspekcijas pakalpojumu sniedzējam un nav arī apzinātas iespējas kā un kādus pakalpojumu piegādātājus varētu izmantot Inspekcijas pakalppojumu pārvaldībā.
• Nepietiekoša pakalpoijumu pārvaldības dalībnieku iesaiste</t>
    </r>
  </si>
  <si>
    <r>
      <t xml:space="preserve">✦ pakalpojumu pārvaldības īstenošanai dažādos pakalpojumu pārvaldības posmos </t>
    </r>
    <r>
      <rPr>
        <sz val="10"/>
        <color rgb="FFFF0000"/>
        <rFont val="Arial Narrow"/>
        <family val="2"/>
        <charset val="186"/>
      </rPr>
      <t>pēc iespējas</t>
    </r>
    <r>
      <rPr>
        <sz val="10"/>
        <color theme="1"/>
        <rFont val="Arial Narrow"/>
        <family val="2"/>
        <charset val="186"/>
      </rPr>
      <t xml:space="preserve"> tiek piesaistīti pakalpojumu saņēmēji, tostarp:
       ✦ </t>
    </r>
    <r>
      <rPr>
        <sz val="10"/>
        <color rgb="FFFF0000"/>
        <rFont val="Arial Narrow"/>
        <family val="2"/>
        <charset val="186"/>
      </rPr>
      <t>pakalpojuma plānošanas posmā</t>
    </r>
    <r>
      <rPr>
        <sz val="10"/>
        <color theme="1"/>
        <rFont val="Arial Narrow"/>
        <family val="2"/>
        <charset val="186"/>
      </rPr>
      <t xml:space="preserve">
       ✦ </t>
    </r>
    <r>
      <rPr>
        <sz val="10"/>
        <color rgb="FFFF0000"/>
        <rFont val="Arial Narrow"/>
        <family val="2"/>
        <charset val="186"/>
      </rPr>
      <t>pakalpojuma izveides posmā</t>
    </r>
    <r>
      <rPr>
        <sz val="10"/>
        <color theme="1"/>
        <rFont val="Arial Narrow"/>
        <family val="2"/>
        <charset val="186"/>
      </rPr>
      <t xml:space="preserve">
       ✦ </t>
    </r>
    <r>
      <rPr>
        <sz val="10"/>
        <color rgb="FFFF0000"/>
        <rFont val="Arial Narrow"/>
        <family val="2"/>
        <charset val="186"/>
      </rPr>
      <t>pakalpojuma ieviešanas posmā</t>
    </r>
    <r>
      <rPr>
        <sz val="10"/>
        <color theme="1"/>
        <rFont val="Arial Narrow"/>
        <family val="2"/>
        <charset val="186"/>
      </rPr>
      <t xml:space="preserve">
       ✦ </t>
    </r>
    <r>
      <rPr>
        <sz val="10"/>
        <color rgb="FF00B050"/>
        <rFont val="Arial Narrow"/>
        <family val="2"/>
        <charset val="186"/>
      </rPr>
      <t>pakalpojuma sniegšanas / uzturēšanas posmā</t>
    </r>
    <r>
      <rPr>
        <sz val="10"/>
        <color theme="1"/>
        <rFont val="Arial Narrow"/>
        <family val="2"/>
        <charset val="186"/>
      </rPr>
      <t xml:space="preserve">
       ✦ </t>
    </r>
    <r>
      <rPr>
        <sz val="10"/>
        <color rgb="FFFF0000"/>
        <rFont val="Arial Narrow"/>
        <family val="2"/>
        <charset val="186"/>
      </rPr>
      <t>pakalpojuma likvidēšanas posmā</t>
    </r>
  </si>
  <si>
    <r>
      <t>✦ ir izveidoti un ir pieejami</t>
    </r>
    <r>
      <rPr>
        <sz val="10"/>
        <color rgb="FFFF0000"/>
        <rFont val="Arial Narrow"/>
        <family val="2"/>
        <charset val="186"/>
      </rPr>
      <t xml:space="preserve"> iestādē </t>
    </r>
    <r>
      <rPr>
        <sz val="10"/>
        <color theme="1"/>
        <rFont val="Arial Narrow"/>
        <family val="2"/>
        <charset val="186"/>
      </rPr>
      <t>vienoti, specializēti, ar pakalpojumu pārvaldību saistīti procesi – procesi, kas ir paredzēti lietošanai tikai konkrētajā iestādē un ir nepieciešami pakalpojuma pārvaldībai</t>
    </r>
  </si>
  <si>
    <r>
      <t>✦ visu iestādes pakalpojumu pārvaldībai izmanto "Valsts vienoto reģistru", tostarp:
       ✦ dzīves situāciju reģistrēšanai (vajadzību grupu reģistrs)
       ✦</t>
    </r>
    <r>
      <rPr>
        <sz val="10"/>
        <color rgb="FF00B050"/>
        <rFont val="Arial Narrow"/>
        <family val="2"/>
        <charset val="186"/>
      </rPr>
      <t xml:space="preserve"> pakalpojumu reģistrēšanai</t>
    </r>
    <r>
      <rPr>
        <sz val="10"/>
        <color theme="1"/>
        <rFont val="Arial Narrow"/>
        <family val="2"/>
        <charset val="186"/>
      </rPr>
      <t xml:space="preserve">
       ✦ </t>
    </r>
    <r>
      <rPr>
        <sz val="10"/>
        <color rgb="FFFF0000"/>
        <rFont val="Arial Narrow"/>
        <family val="2"/>
        <charset val="186"/>
      </rPr>
      <t>resursu reģistrēšanai</t>
    </r>
  </si>
  <si>
    <r>
      <rPr>
        <sz val="10"/>
        <color rgb="FFFF0000"/>
        <rFont val="Arial Narrow"/>
        <family val="2"/>
        <charset val="186"/>
      </rPr>
      <t>Atbilst daļēji, jo, lai arī visu iestādes pakalpojumu pārvaldībai izmanto "Valsts vienoto reģistru", pašreiz joprojām ir nepilnības saistībā ar visas nepieciešamās informācijas attēlošanu</t>
    </r>
    <r>
      <rPr>
        <sz val="10"/>
        <color theme="1"/>
        <rFont val="Arial Narrow"/>
        <family val="2"/>
        <charset val="186"/>
      </rPr>
      <t xml:space="preserve">
• Atsevišķos gadījumos pietrūkst zināšanu par konkrētu informācijas lauku aizpildi "Valsts vienotajā reģistrā"</t>
    </r>
  </si>
  <si>
    <r>
      <t xml:space="preserve">✦ iestādes pakalpojumu piedāvāšanai pakalpojumu katalogos izmanto valsts centralizētās pašapkalpošanās tīmekļvietnes:
       ✦ </t>
    </r>
    <r>
      <rPr>
        <sz val="10"/>
        <color rgb="FF00B050"/>
        <rFont val="Arial Narrow"/>
        <family val="2"/>
        <charset val="186"/>
      </rPr>
      <t>latvija.gov.lv – publiskajiem pakalpojumiem</t>
    </r>
    <r>
      <rPr>
        <sz val="10"/>
        <color theme="1"/>
        <rFont val="Arial Narrow"/>
        <family val="2"/>
        <charset val="186"/>
      </rPr>
      <t xml:space="preserve">
       ✦ </t>
    </r>
    <r>
      <rPr>
        <sz val="10"/>
        <color rgb="FFFF0000"/>
        <rFont val="Arial Narrow"/>
        <family val="2"/>
        <charset val="186"/>
      </rPr>
      <t>virsis.gov.lv – starpiestāžu pakalpojumiem</t>
    </r>
  </si>
  <si>
    <r>
      <t xml:space="preserve">✦ iestādes </t>
    </r>
    <r>
      <rPr>
        <sz val="10"/>
        <color rgb="FFFF0000"/>
        <rFont val="Arial Narrow"/>
        <family val="2"/>
        <charset val="186"/>
      </rPr>
      <t>pakalpojumu pārvaldībai izmanto</t>
    </r>
    <r>
      <rPr>
        <sz val="10"/>
        <color theme="1"/>
        <rFont val="Arial Narrow"/>
        <family val="2"/>
        <charset val="186"/>
      </rPr>
      <t xml:space="preserve"> pakalpojumiem un pakalpojumu pārvaldībai nepieciešamās koplietošanas komponentes, tostarp:
       ✦ maksājumu moduli
       ✦ </t>
    </r>
    <r>
      <rPr>
        <sz val="10"/>
        <color rgb="FF00B050"/>
        <rFont val="Arial Narrow"/>
        <family val="2"/>
        <charset val="186"/>
      </rPr>
      <t>vienoto pieteikšanās moduli</t>
    </r>
    <r>
      <rPr>
        <sz val="10"/>
        <color theme="1"/>
        <rFont val="Arial Narrow"/>
        <family val="2"/>
        <charset val="186"/>
      </rPr>
      <t xml:space="preserve">
       ✦</t>
    </r>
    <r>
      <rPr>
        <sz val="10"/>
        <rFont val="Arial Narrow"/>
        <family val="2"/>
        <charset val="186"/>
      </rPr>
      <t xml:space="preserve"> pilnvarošanas risinājumu</t>
    </r>
    <r>
      <rPr>
        <sz val="10"/>
        <color theme="1"/>
        <rFont val="Arial Narrow"/>
        <family val="2"/>
        <charset val="186"/>
      </rPr>
      <t xml:space="preserve">
       ✦ parakstīšanas rīkus, e-parakstu un laika zīmogu
       ✦ datu apmaiņas risinājumus
       ✦ centralizēto e-pakalpojumu lietotņu ietvaru</t>
    </r>
  </si>
  <si>
    <r>
      <t xml:space="preserve">✦ </t>
    </r>
    <r>
      <rPr>
        <sz val="10"/>
        <color rgb="FFFF0000"/>
        <rFont val="Arial Narrow"/>
        <family val="2"/>
        <charset val="186"/>
      </rPr>
      <t>pakalpojumu kopuma vadītājs nosaka</t>
    </r>
    <r>
      <rPr>
        <sz val="10"/>
        <color theme="1"/>
        <rFont val="Arial Narrow"/>
        <family val="2"/>
        <charset val="186"/>
      </rPr>
      <t xml:space="preserve"> pakalpojumu pārvaldībai (</t>
    </r>
    <r>
      <rPr>
        <sz val="10"/>
        <color rgb="FF00B050"/>
        <rFont val="Arial Narrow"/>
        <family val="2"/>
        <charset val="186"/>
      </rPr>
      <t>tostarp pakalpojumu sniegšanai un saņemšana</t>
    </r>
    <r>
      <rPr>
        <sz val="10"/>
        <color theme="1"/>
        <rFont val="Arial Narrow"/>
        <family val="2"/>
        <charset val="186"/>
      </rPr>
      <t>i) nepieciešamās konkrētās informācijas veidu, saturu, apjomu un iegūšanas veidu</t>
    </r>
  </si>
  <si>
    <r>
      <t>✦ ir apzināta pakalpojumu pārvaldībai nepieciešamā informācija (</t>
    </r>
    <r>
      <rPr>
        <sz val="10"/>
        <color rgb="FFFF0000"/>
        <rFont val="Arial Narrow"/>
        <family val="2"/>
        <charset val="186"/>
      </rPr>
      <t>katrā</t>
    </r>
    <r>
      <rPr>
        <sz val="10"/>
        <color theme="1"/>
        <rFont val="Arial Narrow"/>
        <family val="2"/>
        <charset val="186"/>
      </rPr>
      <t xml:space="preserve"> no pakalpojumu pārvaldības mērogiem, līmeņiem un pakalpojumu pārvaldības posmiem ir nepieciešama atšķirīga veida informācija)</t>
    </r>
  </si>
  <si>
    <r>
      <t xml:space="preserve">✦ </t>
    </r>
    <r>
      <rPr>
        <sz val="10"/>
        <color rgb="FFFF0000"/>
        <rFont val="Arial Narrow"/>
        <family val="2"/>
        <charset val="186"/>
      </rPr>
      <t>ir pieejama un tiek izmantota</t>
    </r>
    <r>
      <rPr>
        <sz val="10"/>
        <color theme="1"/>
        <rFont val="Arial Narrow"/>
        <family val="2"/>
        <charset val="186"/>
      </rPr>
      <t xml:space="preserve"> pakalpojumu pārvaldībai nepieciešamā informācija, tostarp informācija:
       ✦ vispārējai pakalpojumu pārvaldībai
       ✦ pakalpojumu pārvaldības uzdevumu veikšanai
       ✦ pakalpojumu izveides, </t>
    </r>
    <r>
      <rPr>
        <sz val="10"/>
        <color rgb="FF00B050"/>
        <rFont val="Arial Narrow"/>
        <family val="2"/>
        <charset val="186"/>
      </rPr>
      <t>sniegšanas</t>
    </r>
    <r>
      <rPr>
        <sz val="10"/>
        <color theme="1"/>
        <rFont val="Arial Narrow"/>
        <family val="2"/>
        <charset val="186"/>
      </rPr>
      <t xml:space="preserve"> un pilnveides nosacījumu īstenošanai
       ✦ pakalpojumu un pakalpojumu pārvaldībai nepieciešamo spēju un resursu nodrošināšanai</t>
    </r>
  </si>
  <si>
    <r>
      <t>✦</t>
    </r>
    <r>
      <rPr>
        <sz val="10"/>
        <color rgb="FF00B050"/>
        <rFont val="Arial Narrow"/>
        <family val="2"/>
        <charset val="186"/>
      </rPr>
      <t xml:space="preserve"> ir apzinātas</t>
    </r>
    <r>
      <rPr>
        <sz val="10"/>
        <color theme="1"/>
        <rFont val="Arial Narrow"/>
        <family val="2"/>
        <charset val="186"/>
      </rPr>
      <t xml:space="preserve"> un </t>
    </r>
    <r>
      <rPr>
        <sz val="10"/>
        <color rgb="FFFF0000"/>
        <rFont val="Arial Narrow"/>
        <family val="2"/>
        <charset val="186"/>
      </rPr>
      <t>dokumentētas</t>
    </r>
    <r>
      <rPr>
        <sz val="10"/>
        <color theme="1"/>
        <rFont val="Arial Narrow"/>
        <family val="2"/>
        <charset val="186"/>
      </rPr>
      <t xml:space="preserve"> pakalpojumu pārvaldībai un</t>
    </r>
    <r>
      <rPr>
        <sz val="10"/>
        <color rgb="FFFF0000"/>
        <rFont val="Arial Narrow"/>
        <family val="2"/>
        <charset val="186"/>
      </rPr>
      <t xml:space="preserve"> "Pakalpojumu kultūrai" atbilstošas iestādes vērtības</t>
    </r>
  </si>
  <si>
    <t>• Nav izstrādāts pakalpojumu vides attīstības plāns, kurā būtu ietverta arī informācija par vienotu vērtību sistēmu. Līdz ar to trūkst skaidras teorētiskās bāzes, kas nepieciešama, lai pakalpojumu pārvaldībā iesaistītajiem efektīvi popularizētu pakalpojumu pārvaldībai atbilstošās vērtības</t>
  </si>
  <si>
    <r>
      <t xml:space="preserve">✦ iestādes pakalpojumu pārvaldības dalībniekiem </t>
    </r>
    <r>
      <rPr>
        <sz val="10"/>
        <color rgb="FFFF0000"/>
        <rFont val="Arial Narrow"/>
        <family val="2"/>
        <charset val="186"/>
      </rPr>
      <t>ir sapratne un pārliecība par pakalpojumu pārvaldības jēgu un nepieciešamību</t>
    </r>
    <r>
      <rPr>
        <sz val="10"/>
        <color theme="1"/>
        <rFont val="Arial Narrow"/>
        <family val="2"/>
        <charset val="186"/>
      </rPr>
      <t>, un iestādes pakalpojumu pārvaldības dalībnieki ikdienā īsteno pakalpojumu pārvaldību</t>
    </r>
  </si>
  <si>
    <r>
      <t xml:space="preserve">✦ vadība </t>
    </r>
    <r>
      <rPr>
        <sz val="10"/>
        <color rgb="FFFF0000"/>
        <rFont val="Arial Narrow"/>
        <family val="2"/>
        <charset val="186"/>
      </rPr>
      <t>visos</t>
    </r>
    <r>
      <rPr>
        <sz val="10"/>
        <color theme="1"/>
        <rFont val="Arial Narrow"/>
        <family val="2"/>
        <charset val="186"/>
      </rPr>
      <t xml:space="preserve"> pārvaldības</t>
    </r>
    <r>
      <rPr>
        <sz val="10"/>
        <color rgb="FFFF0000"/>
        <rFont val="Arial Narrow"/>
        <family val="2"/>
        <charset val="186"/>
      </rPr>
      <t xml:space="preserve"> līmeņos </t>
    </r>
    <r>
      <rPr>
        <sz val="10"/>
        <color theme="1"/>
        <rFont val="Arial Narrow"/>
        <family val="2"/>
        <charset val="186"/>
      </rPr>
      <t>skaidro un popularizē</t>
    </r>
    <r>
      <rPr>
        <sz val="10"/>
        <color rgb="FFFF0000"/>
        <rFont val="Arial Narrow"/>
        <family val="2"/>
        <charset val="186"/>
      </rPr>
      <t xml:space="preserve"> "Saimnieka attieksmei"</t>
    </r>
    <r>
      <rPr>
        <sz val="10"/>
        <color theme="1"/>
        <rFont val="Arial Narrow"/>
        <family val="2"/>
        <charset val="186"/>
      </rPr>
      <t xml:space="preserve"> atbilstošu rīcību</t>
    </r>
  </si>
  <si>
    <r>
      <t xml:space="preserve">✦ </t>
    </r>
    <r>
      <rPr>
        <sz val="10"/>
        <color rgb="FF00B050"/>
        <rFont val="Arial Narrow"/>
        <family val="2"/>
        <charset val="186"/>
      </rPr>
      <t xml:space="preserve">ir apzināts </t>
    </r>
    <r>
      <rPr>
        <sz val="10"/>
        <color theme="1"/>
        <rFont val="Arial Narrow"/>
        <family val="2"/>
        <charset val="186"/>
      </rPr>
      <t xml:space="preserve">un iestādē </t>
    </r>
    <r>
      <rPr>
        <sz val="10"/>
        <color rgb="FFFF0000"/>
        <rFont val="Arial Narrow"/>
        <family val="2"/>
        <charset val="186"/>
      </rPr>
      <t>pārrunāts</t>
    </r>
    <r>
      <rPr>
        <sz val="10"/>
        <color theme="1"/>
        <rFont val="Arial Narrow"/>
        <family val="2"/>
        <charset val="186"/>
      </rPr>
      <t xml:space="preserve"> iestādes </t>
    </r>
    <r>
      <rPr>
        <sz val="10"/>
        <color rgb="FFFF0000"/>
        <rFont val="Arial Narrow"/>
        <family val="2"/>
        <charset val="186"/>
      </rPr>
      <t xml:space="preserve">esošais </t>
    </r>
    <r>
      <rPr>
        <sz val="10"/>
        <color theme="1"/>
        <rFont val="Arial Narrow"/>
        <family val="2"/>
        <charset val="186"/>
      </rPr>
      <t xml:space="preserve">pakalpojumu pārvaldības attīstības līmenis, ir </t>
    </r>
    <r>
      <rPr>
        <sz val="10"/>
        <color rgb="FFFF0000"/>
        <rFont val="Arial Narrow"/>
        <family val="2"/>
        <charset val="186"/>
      </rPr>
      <t>noteikts un</t>
    </r>
    <r>
      <rPr>
        <sz val="10"/>
        <color theme="1"/>
        <rFont val="Arial Narrow"/>
        <family val="2"/>
        <charset val="186"/>
      </rPr>
      <t xml:space="preserve"> darbiniekiem tiek </t>
    </r>
    <r>
      <rPr>
        <sz val="10"/>
        <color rgb="FFFF0000"/>
        <rFont val="Arial Narrow"/>
        <family val="2"/>
        <charset val="186"/>
      </rPr>
      <t>skaidrots vēlamais</t>
    </r>
    <r>
      <rPr>
        <sz val="10"/>
        <color theme="1"/>
        <rFont val="Arial Narrow"/>
        <family val="2"/>
        <charset val="186"/>
      </rPr>
      <t xml:space="preserve"> attīstības līmenis un nepieciešamās izmaiņas domāšanā un rīcībā</t>
    </r>
  </si>
  <si>
    <r>
      <t xml:space="preserve">✦ ikdienā </t>
    </r>
    <r>
      <rPr>
        <sz val="10"/>
        <color rgb="FFFF0000"/>
        <rFont val="Arial Narrow"/>
        <family val="2"/>
        <charset val="186"/>
      </rPr>
      <t>tiek popularizēta un veicināta</t>
    </r>
    <r>
      <rPr>
        <sz val="10"/>
        <color theme="1"/>
        <rFont val="Arial Narrow"/>
        <family val="2"/>
        <charset val="186"/>
      </rPr>
      <t xml:space="preserve"> vērtībām </t>
    </r>
    <r>
      <rPr>
        <sz val="10"/>
        <color rgb="FFFF0000"/>
        <rFont val="Arial Narrow"/>
        <family val="2"/>
        <charset val="186"/>
      </rPr>
      <t>atbilstoša</t>
    </r>
    <r>
      <rPr>
        <sz val="10"/>
        <color theme="1"/>
        <rFont val="Arial Narrow"/>
        <family val="2"/>
        <charset val="186"/>
      </rPr>
      <t xml:space="preserve"> pakalpojumu pārvaldībā iesaistīto </t>
    </r>
    <r>
      <rPr>
        <sz val="10"/>
        <color rgb="FFFF0000"/>
        <rFont val="Arial Narrow"/>
        <family val="2"/>
        <charset val="186"/>
      </rPr>
      <t>rīcība</t>
    </r>
  </si>
  <si>
    <r>
      <rPr>
        <sz val="10"/>
        <color rgb="FFFF0000"/>
        <rFont val="Arial Narrow"/>
        <family val="2"/>
        <charset val="186"/>
      </rPr>
      <t xml:space="preserve">Atbilst daļēji, jo pašreiz izveidotais process Pakalpojumu pārvaldībai ir jāaktualizē
</t>
    </r>
    <r>
      <rPr>
        <sz val="10"/>
        <rFont val="Arial Narrow"/>
        <family val="2"/>
        <charset val="186"/>
      </rPr>
      <t>• Līdz 02.04.2025. darbs pie procesa aktualizācijas netika uzsākts, jo Inspekcijā nebija formāli apstiprināta Pakalpojumu kopuma vadītāja loma</t>
    </r>
    <r>
      <rPr>
        <sz val="10"/>
        <color theme="1"/>
        <rFont val="Arial Narrow"/>
        <family val="2"/>
        <charset val="186"/>
      </rPr>
      <t xml:space="preserve">
• PU "Nemittīga pilnveide" netiek īstenots pilnībā</t>
    </r>
  </si>
  <si>
    <r>
      <t xml:space="preserve">Pašreiz aktuālā Inspekcijas pkalpojumu pārvaldības procedūra paredz, ka šo pienākumu veic par konkrētā pakalpojuma izpildi atbildīgā struktūrvienība, respektīvi  pienākums tiek veikts, bet </t>
    </r>
    <r>
      <rPr>
        <b/>
        <sz val="10"/>
        <color rgb="FFFF0000"/>
        <rFont val="Arial Narrow"/>
        <family val="2"/>
        <charset val="186"/>
      </rPr>
      <t>pašreiz to nedara PKV</t>
    </r>
    <r>
      <rPr>
        <sz val="10"/>
        <color rgb="FFFF0000"/>
        <rFont val="Arial Narrow"/>
        <family val="2"/>
        <charset val="186"/>
      </rPr>
      <t xml:space="preserve">.
</t>
    </r>
    <r>
      <rPr>
        <sz val="10"/>
        <rFont val="Arial Narrow"/>
        <family val="2"/>
        <charset val="186"/>
      </rPr>
      <t>• Pašreiz aktuālā procedūra nosaka, ka pakalpojumu sniegšanas apjomu un to izmaiņu kontroli veic par pakalpojuma sniegšanu atbildīgā struktūrvienība. Pašreiz tā nav PKV atbildības joma.</t>
    </r>
  </si>
  <si>
    <t xml:space="preserve">• Inspekcijā PKV pozīcija formalizēta tikai no 02.04.2025.
• Inspekcijā ir iekšējais kompetenču centrs attiecībā uz risku vadības jautājumiem, tāpēc plānotās piolnveides darbības jāvērš uz to,lai ar pakalpojumu pārvaldību saistīto risku vadību integrētu vienotajā risku vadības procesā. </t>
  </si>
  <si>
    <r>
      <t xml:space="preserve">Atbilst daļēji, jo piekļūstamība tiek nodrošināta balstoties uz katra individuālo izpratni par atbilstošu piekļūstamības nodrošināšanu. 
</t>
    </r>
    <r>
      <rPr>
        <sz val="10"/>
        <color theme="1"/>
        <rFont val="Arial Narrow"/>
        <family val="2"/>
        <charset val="186"/>
      </rPr>
      <t>• Inspekcijā PKV pozīcija formalizēta tikai no 02.04.2025.
• Inspekcijā nav izstrādātas vienotas vadlīnijas piekļūstamības organizēšanai un kontrolei, kas palīdzētu nodrošināt konsekventu  pieeju un skaidrus izvērtēšanas kritērijus visām iesaistītajām pusēm.</t>
    </r>
  </si>
  <si>
    <t>• Inspekcijā PKV pozīcija formalizēta tikai no 02.04.2025.
• Pie esošā tehnoloģiskā nodrošinājuma iegūt informāciju par pakalpojumu pieprasījumiem un to izpildi var, bet process nav ērts un prasa specifiskas zināšanas un ievērojamu laika patēriņu
• Trūkst vienotas paklpojumu pieteikumu vadības sistēmas vai biznesa inteleģences rīki, kas nodrošinātu ērtu un ātru nepieciešamās informācijas atspoguļošanas iespēju</t>
  </si>
  <si>
    <t>• Pie esošā tehnoloģiskā nodrošinājuma iegūt informāciju par pakalpojumu pieprasījumiem un to izpildi var, bet process nav ērts un prasa specifiskas zināšanas un ievērojamu laika patēriņu
• Trūkst vienotas paklpojumu pieteikumu vadības sistēmas vai biznesa inteleģences rīki, kas nodrošinātu ērtu un ātru nepieciešamās informācijas atspoguļošanas iespēju</t>
  </si>
  <si>
    <t xml:space="preserve">• Pie esošā tehnoloģiskā nodrošinājuma iegūt informāciju par pakalpojumu pieprasījumiem un to izpildi var, bet process nav ērts un prasa specifiskas zināšanas un ievērojamu laika patēriņu datu apkopošanai un interpretācijai
• Mērījumu veikšana un iegūto rezultātu izmantošana netiek nodrošināta efektīvi </t>
  </si>
  <si>
    <t>• Trūkst  viegli un ātri pieejama informācija (operatīvie dati), lai nodrošinātu uz faktiem balstītu lēmumu pieņemšanu (nav veikta analīze)</t>
  </si>
  <si>
    <t>• Inspekcijā PKV pozīcija formalizēta tikai no 02.04.2025.
• Trūkst būtiska informācija saistībā ar pakalpojumu pieprasījumu izpildi</t>
  </si>
  <si>
    <t xml:space="preserve">• Lai kontrolētu nepieciešama informācija, kura pašreiz ir ļoti skopa vai nav pieejama
• Nav pieteikumu vadības sistēma, kurā tiktu uzkrāti dati par faktisko pakalpojumu līmeņu vienošanās nosacījumu izpildi
• Pakalpojumu līmeņi noteikti nepilnīgi, nav veikta saskaņošana ar pakalpojumu saņēmējiem </t>
  </si>
  <si>
    <t>• Trūkst informācija, kas nepieciešama, lai identificētu nepieciešamību pēc korektīvajām darbībām</t>
  </si>
  <si>
    <r>
      <t>✦ iestādes pakalpojumu pārvaldībai izmanto dažādus pakalpojumu pārvaldībai nepieciešamos papildu digitālo tehnoloģiju risinājumus, tostarp:
       ✦</t>
    </r>
    <r>
      <rPr>
        <sz val="10"/>
        <color rgb="FF00B050"/>
        <rFont val="Arial Narrow"/>
        <family val="2"/>
        <charset val="186"/>
      </rPr>
      <t xml:space="preserve"> tehnoloģisku nodrošinājumu klātienes pieteikumu reģistrācijai</t>
    </r>
    <r>
      <rPr>
        <sz val="10"/>
        <color theme="1"/>
        <rFont val="Arial Narrow"/>
        <family val="2"/>
        <charset val="186"/>
      </rPr>
      <t xml:space="preserve">
       ✦ tehnoloģisko nodrošinājumu pakalpojumu galveno darbības rādītāju mērīšanai un analīzei
       ✦ pakalpojumu monitorēšanai un diagnostikai
       ✦ </t>
    </r>
    <r>
      <rPr>
        <sz val="10"/>
        <color rgb="FFFF0000"/>
        <rFont val="Arial Narrow"/>
        <family val="2"/>
        <charset val="186"/>
      </rPr>
      <t>zināšanu uzkrāšanai datubāzē</t>
    </r>
    <r>
      <rPr>
        <sz val="10"/>
        <color theme="1"/>
        <rFont val="Arial Narrow"/>
        <family val="2"/>
        <charset val="186"/>
      </rPr>
      <t xml:space="preserve">
       ✦ tehnoloģisku nodrošinājumu klientu un partneru attiecību pārvaldībai
       ✦ tehnoloģisku nodrošinājumu sūdzību pārvaldībai
       ✦ </t>
    </r>
    <r>
      <rPr>
        <sz val="10"/>
        <color rgb="FF00B050"/>
        <rFont val="Arial Narrow"/>
        <family val="2"/>
        <charset val="186"/>
      </rPr>
      <t>tehnoloģisku nodrošinājumu aptauju veikšanai</t>
    </r>
  </si>
  <si>
    <t>• PKV pienākumu izpildītāja pozīcija formalizēta tikai no 02.04.2025.
• Trūkst aktuāla informācija par pakalpojumu ņēmēju vajadzībām
• Nav apzināts process un noteikta kārtība kādā tiek sekots līdzi pakalpojumu ņēmēju vajadzību izmaiņām.
• Nav noteiktas pakalpojumu ņēmēju vajadzības, pie tam nepietiek tikai ar vienreizēju vajadzību noteikšanu, būtu jābūt kārtībai kā to veikt pastāvīgi</t>
  </si>
  <si>
    <t>• PKV pienākumu izpildītāja pozīcija formalizēta tikai no 02.04.2025.</t>
  </si>
  <si>
    <t>• PKV pienākumu izpildītāja pozīcija formalizēta tikai no 02.04.2025.
• Nav izveidota kārtība (rīcības algoritmi) iespējami ātrai pieejamības atjaunošanai pārtraukumu gadījumos</t>
  </si>
  <si>
    <t>• PKV pienākumu izpildītāja pozīcija formalizēta tikai no 02.04.2025.
• Nepietiekoša Pakalpojumu pārvaldībai nepieciešamo spēju un resursu nodrošināšana</t>
  </si>
  <si>
    <t xml:space="preserve">• PKV pienākumu izpildītāja pozīcija formalizēta tikai no 02.04.2025.
• Pietrūkst kompetences, lai pilnvērtīgi veiktu visu pārvaldības kontrolei nepieciešamo rādītāju noteikšanu (apzināšanu)
</t>
  </si>
  <si>
    <t xml:space="preserve">• PKV pienākumu izpildītāja pozīcija formalizēta tikai no 02.04.2025.
• Nav apzinātas pakalpojumu pārvaldības īstenošanas kontroles metodes, tāpēc nevar pilnvērtīgi plānot un nodrošināt nepieciešamās spējas un resursus
</t>
  </si>
  <si>
    <t>• PKV pienākumu izpildītāja pozīcija formalizēta tikai no 02.04.2025.
• Nav izveidota procedūra īstenoto aktivitāšu kontrolei
• Nav noteikti kontrolei nepieciešamie rādītāji
• Netiek veikti specifiski mērījumi pakalpojumu pārvaldības aktivitāšu kontrolei</t>
  </si>
  <si>
    <t xml:space="preserve">• Trūkst informācija par pakalpojumu līmeņu vienošanās nosacījumiem konkrētiem paklpojumiem
•  Nav veikta pakalpojumu līmeņu vienošanās nosacījumu noteikšana un saskaņošana ar pakalpojumu saņēmējiem </t>
  </si>
  <si>
    <t>• Nav apzināta informācija ne par atsevišķu pakalpojumu izmaiņu nepoieciešamību, ne par šīm izmaiņām nepieciešamā nodrošinājuma apjomu
• Paklpojumu izmaiņu tendeču novērtēšana tiek veikta nepilnīgi (nav identificēta izmaiņu nepieciešamība)</t>
  </si>
  <si>
    <r>
      <t xml:space="preserve">Pašreiz aktuālā Inspekcijas pkalpojumu pārvaldības procedūra paredz, ka šo pienākumu veic par konkrētā pakalpojuma izpildi atbildīgā struktūrvienība, respektīvi  pienākums tiek veikts, bet </t>
    </r>
    <r>
      <rPr>
        <b/>
        <sz val="10"/>
        <color rgb="FFFF0000"/>
        <rFont val="Arial Narrow"/>
        <family val="2"/>
        <charset val="186"/>
      </rPr>
      <t>pašreiz par to neatbild PKV</t>
    </r>
    <r>
      <rPr>
        <sz val="10"/>
        <color rgb="FFFF0000"/>
        <rFont val="Arial Narrow"/>
        <family val="2"/>
        <charset val="186"/>
      </rPr>
      <t xml:space="preserve">.
</t>
    </r>
    <r>
      <rPr>
        <sz val="10"/>
        <rFont val="Arial Narrow"/>
        <family val="2"/>
        <charset val="186"/>
      </rPr>
      <t>• PKV pienākumu izpildītāja pozīcija formalizēta tikai no 02.04.2025.</t>
    </r>
  </si>
  <si>
    <r>
      <rPr>
        <sz val="10"/>
        <color rgb="FFFF0000"/>
        <rFont val="Arial Narrow"/>
        <family val="2"/>
        <charset val="186"/>
      </rPr>
      <t xml:space="preserve">Ir zināmi pakalpojumu pārvaldībā iesaistītie, bet atsevišķos gadījumos viņu loma nav formalizēta
</t>
    </r>
    <r>
      <rPr>
        <sz val="10"/>
        <rFont val="Arial Narrow"/>
        <family val="2"/>
        <charset val="186"/>
      </rPr>
      <t>• Ne vienmēr pakalpojumu pārvaldībā iesaistīto loma ir atspoguļota  ar pakalpojumu pārvaldību saistītās procedūrās</t>
    </r>
  </si>
  <si>
    <t>• PKV pienākumu izpildītāja pozīcija formalizēta tikai no 02.04.2025.
• Trūkst informācija par pakalpojumu pārvaldības aktivitāšu īstenošanas rezultātiem</t>
  </si>
  <si>
    <t>• Nav izstrādāts pakalpojumu attīstības plāns (pašreiz nav ko iekļaut) – iestādes darbības stratēģijas sastāvdaļa</t>
  </si>
  <si>
    <r>
      <rPr>
        <sz val="10"/>
        <color rgb="FFFF0000"/>
        <rFont val="Arial Narrow"/>
        <family val="2"/>
        <charset val="186"/>
      </rPr>
      <t>Atbilst daļēji, jo pašreiz nav iespējas pilnībā pabeigts komplekso paklpojumu izveidi</t>
    </r>
    <r>
      <rPr>
        <sz val="10"/>
        <color theme="1"/>
        <rFont val="Arial Narrow"/>
        <family val="2"/>
        <charset val="186"/>
      </rPr>
      <t xml:space="preserve">
• Komplekso paklpojumu izveide atkarīga no VIRSIS funkcionalitātes papildināšanas
• Nepietiekoši realizēti pasākumi pakalpojumu vides nemitīgai pilnveidei</t>
    </r>
  </si>
  <si>
    <r>
      <rPr>
        <sz val="10"/>
        <color rgb="FFFF0000"/>
        <rFont val="Arial Narrow"/>
        <family val="2"/>
        <charset val="186"/>
      </rPr>
      <t>Atbilst daļēji, jo trūkst informācijas saistībā ar starpiestāžu pakalpojumiem – vai tādi ir</t>
    </r>
    <r>
      <rPr>
        <sz val="10"/>
        <color theme="1"/>
        <rFont val="Arial Narrow"/>
        <family val="2"/>
        <charset val="186"/>
      </rPr>
      <t xml:space="preserve">
• Trūkst informācija par starpiestāžu pakalpojumiem
• Nepietiekoša pakalpojumu pārvaldības dalībnieku iesaiste</t>
    </r>
  </si>
  <si>
    <t>• Trūkst informācija par starpiestāžu pakalpojumiem – portfolio nav pabeigts</t>
  </si>
  <si>
    <t>Ilze Grīsliņa</t>
  </si>
  <si>
    <r>
      <t xml:space="preserve">• Atsevišķos gadījumos trūkst nepieciešamo zināšanu, lai precīzi identificētu vajadzīgo informāciju katrā no pakalpojumu pārvaldības posmiem </t>
    </r>
    <r>
      <rPr>
        <b/>
        <sz val="10"/>
        <color rgb="FFFF0000"/>
        <rFont val="Arial Narrow"/>
        <family val="2"/>
        <charset val="186"/>
      </rPr>
      <t>(Termiņš)</t>
    </r>
    <r>
      <rPr>
        <sz val="10"/>
        <color theme="1"/>
        <rFont val="Arial Narrow"/>
        <family val="2"/>
        <charset val="186"/>
      </rPr>
      <t xml:space="preserve">
• Trūkst vadlīnijas par pakalpojumu izveides, sniegšanas un pilnveides nosacījumu īstenošanu, kā arī vadlīnijas pakalpojumiem un pakalpojumu pārvaldībai nepieciešamo spēju un resursu nodrošināšanai
• Pakalpojumu pārvaldības uzdevums "Nemitīga pilnveide" tiek īstenots nepilnīgi</t>
    </r>
  </si>
  <si>
    <r>
      <t xml:space="preserve">✦ iestādes pakalpojumu pārvaldībai izmanto nepieciešamos specializētos pamatdarbības digitālo tehnoloģiju risinājumus, tostarp:
       ✦ pašapkalpošanās e-lietotnes un </t>
    </r>
    <r>
      <rPr>
        <sz val="10"/>
        <color rgb="FF00B050"/>
        <rFont val="Arial Narrow"/>
        <family val="2"/>
        <charset val="186"/>
      </rPr>
      <t>e-formas pakalpojumu pieprasīšanai un saņemšanai</t>
    </r>
    <r>
      <rPr>
        <sz val="10"/>
        <color theme="1"/>
        <rFont val="Arial Narrow"/>
        <family val="2"/>
        <charset val="186"/>
      </rPr>
      <t xml:space="preserve">
       ✦ </t>
    </r>
    <r>
      <rPr>
        <sz val="10"/>
        <color rgb="FF00B050"/>
        <rFont val="Arial Narrow"/>
        <family val="2"/>
        <charset val="186"/>
      </rPr>
      <t xml:space="preserve">informācijas sistēmas datu uzkrāšanai </t>
    </r>
    <r>
      <rPr>
        <sz val="10"/>
        <color theme="1"/>
        <rFont val="Arial Narrow"/>
        <family val="2"/>
        <charset val="186"/>
      </rPr>
      <t xml:space="preserve">un apstrādei
       ✦ </t>
    </r>
    <r>
      <rPr>
        <sz val="10"/>
        <color rgb="FF00B050"/>
        <rFont val="Arial Narrow"/>
        <family val="2"/>
        <charset val="186"/>
      </rPr>
      <t>informācijas apmaiņas risinājumus</t>
    </r>
    <r>
      <rPr>
        <sz val="10"/>
        <color theme="1"/>
        <rFont val="Arial Narrow"/>
        <family val="2"/>
        <charset val="186"/>
      </rPr>
      <t xml:space="preserve">
       ✦ specializētas, digitālās tehnoloģijas saturošas iekārtas
       ✦ pakalpojumu automatizācijas, vadības un kontroles risinājumus</t>
    </r>
  </si>
  <si>
    <r>
      <rPr>
        <sz val="10"/>
        <color rgb="FFFF0000"/>
        <rFont val="Arial Narrow"/>
        <family val="2"/>
        <charset val="186"/>
      </rPr>
      <t>Atbilst daļēji, jo pašreiz tiek izmantoti atsevišķi specializēti pamatdarbības digitālo tehnoloģiju risinājumi, tomēr nav pārliecības, ka izmantojam visu, kas jau pašreiz būtu pieejams un Inspekcijā izmantojams</t>
    </r>
    <r>
      <rPr>
        <sz val="10"/>
        <color theme="1"/>
        <rFont val="Arial Narrow"/>
        <family val="2"/>
        <charset val="186"/>
      </rPr>
      <t xml:space="preserve">
• Atsevišķos gadījumos pietrūkst kompetences, lai izdarītu argumentētu digitālo tehnoloģiju risinājumu izvēles </t>
    </r>
    <r>
      <rPr>
        <b/>
        <sz val="10"/>
        <color rgb="FFFF0000"/>
        <rFont val="Arial Narrow"/>
        <family val="2"/>
        <charset val="186"/>
      </rPr>
      <t>(Termiņš)</t>
    </r>
    <r>
      <rPr>
        <sz val="10"/>
        <color theme="1"/>
        <rFont val="Arial Narrow"/>
        <family val="2"/>
        <charset val="186"/>
      </rPr>
      <t xml:space="preserve">
• Netiek pilnvērtīgi veikta Pakalpojumu pārvaldībai nepieciešamo spēju un resursu nodrošināšana</t>
    </r>
  </si>
  <si>
    <r>
      <rPr>
        <sz val="10"/>
        <color rgb="FFFF0000"/>
        <rFont val="Arial Narrow"/>
        <family val="2"/>
        <charset val="186"/>
      </rPr>
      <t>Atbilst daļēji, jo pašreiz tiek izmantoti tikai pamata digitālie risinājumi, kas nereti nespēj nodrošināt ātru un ērtu pakalpojumu pārvaldību</t>
    </r>
    <r>
      <rPr>
        <sz val="10"/>
        <color theme="1"/>
        <rFont val="Arial Narrow"/>
        <family val="2"/>
        <charset val="186"/>
      </rPr>
      <t xml:space="preserve">
• Atsevišķos gadījumos pietrūkst kompetences, lai izdarītu argumentētu digitālo tehnoloģiju risinājumu izvēles (</t>
    </r>
    <r>
      <rPr>
        <b/>
        <sz val="10"/>
        <color rgb="FFFF0000"/>
        <rFont val="Arial Narrow"/>
        <family val="2"/>
        <charset val="186"/>
      </rPr>
      <t>Termiņš)</t>
    </r>
    <r>
      <rPr>
        <sz val="10"/>
        <color theme="1"/>
        <rFont val="Arial Narrow"/>
        <family val="2"/>
        <charset val="186"/>
      </rPr>
      <t xml:space="preserve">
• Netiek pilnvērtīgi veikta Pakalpojumu pārvaldībai nepieciešamo spēju un resursu nodrošināšana</t>
    </r>
  </si>
  <si>
    <r>
      <t xml:space="preserve">Atbilst daļlēji, jo trūkst informācijas, lai apgalvotu, ka jau pašreiz izmantojam visas tās koplietošanas komponentes, kuru izmantošanai būtu reāls pamatojums.
</t>
    </r>
    <r>
      <rPr>
        <sz val="10"/>
        <rFont val="Arial Narrow"/>
        <family val="2"/>
        <charset val="186"/>
      </rPr>
      <t xml:space="preserve">• Trūkst informācija ar konkrētiem pakalpojumiem potenciāli izmantojamām koplietošanas komponentēm </t>
    </r>
    <r>
      <rPr>
        <b/>
        <sz val="10"/>
        <color rgb="FFFF0000"/>
        <rFont val="Arial Narrow"/>
        <family val="2"/>
        <charset val="186"/>
      </rPr>
      <t>(Termiņš)</t>
    </r>
    <r>
      <rPr>
        <sz val="10"/>
        <rFont val="Arial Narrow"/>
        <family val="2"/>
        <charset val="186"/>
      </rPr>
      <t xml:space="preserve">
• Nepietiekoši tiek iesaistīti citi pārvaldības dalībnieki, pirmkārt jau pakalpojumu vadītāji un paklpojumu sniedzēji</t>
    </r>
  </si>
  <si>
    <r>
      <t xml:space="preserve">• Trūkst kompetences finanšu vadības jautājumos
• Trūkst vadlīnijas par finašu pārvaldību pakalpojumu pārvaldības kontekstā
• Konkrētā uzdevuma izpildē netiek iesaistīti Iestādes "finanšu cilvēki" </t>
    </r>
    <r>
      <rPr>
        <b/>
        <sz val="10"/>
        <color rgb="FFFF0000"/>
        <rFont val="Arial Narrow"/>
        <family val="2"/>
        <charset val="186"/>
      </rPr>
      <t>(Termiņš)</t>
    </r>
  </si>
  <si>
    <r>
      <t xml:space="preserve">• Trūkst kompetences finanšu vadības jautājumos
• Trūkst valstī vienotas vadlīnijas pakalpojumu izmaksu noteikšanai
• Trūkst tehnoloģiski rīki izmaksu uzskaitei un attiecināšanai uz pakalpojumiem
• Konkrētā uzdevuma izpildē netiek iesaistīti Iestādes "finanšu cilvēki" </t>
    </r>
    <r>
      <rPr>
        <b/>
        <sz val="10"/>
        <color rgb="FFFF0000"/>
        <rFont val="Arial Narrow"/>
        <family val="2"/>
        <charset val="186"/>
      </rPr>
      <t>(Termiņš)</t>
    </r>
  </si>
  <si>
    <t>• Līdz  02.04.2025. Inspekcijā nebija formāli apstiprināta Pakalpojumu kopuma vadītāja loma.
• Trūkst laiks (it sevišķi vadībai) pakalpojumu kultūras popularizēšanai un iedzīvināšanai
• Trūkst kompetences, par pakalpojumu kultūru un tās iedzīvināšanu</t>
  </si>
  <si>
    <t>• Nav izstrādāta iestādes pakalpojumu attīstības stratēģija, kurā varētu dokumentēt pakalpojumu kultūrai atbilstošās vērtības</t>
  </si>
  <si>
    <t>• Pietrūkst kompetences, lai skaidrotu un popularizētu pakalpojumu pārvaldībai atbilstošās vērtības</t>
  </si>
  <si>
    <t>• Pietrūkst kompetences, lai veicinātu vertībām atbilstošu rīcību</t>
  </si>
  <si>
    <t>• Netiek veiktas ar kultūras iedzīvināšanu saistītas aktivitātes
• Nav zināšanas un sapratne par pakalpojumu kultūru un tai atbilstošām vērtībām</t>
  </si>
  <si>
    <t>• Vērtējums "Neatbilst", jo līdz  02.04.2025. Inspekcijā nebija formāli apstiprināta Pakalpojumu kopuma vadītāja loma. Līdz ar to šīs prasības izpilde ne vien nebija praktiski īstenota, bet arī teorētiski nebija nevienam tieši noteikts pienākums. Līdz ar vadītāja apstiprināšanu ir iespējams uzsākt mērķtiecīgu darbu pie attīstības līmeņa izvērtēšanas un nepieciešamo izmaiņu skaidrošanas
• Nav kompetences par attīstības līmeņa novērtēšanu un pilnveidi</t>
  </si>
  <si>
    <r>
      <rPr>
        <sz val="10"/>
        <color rgb="FFFF0000"/>
        <rFont val="Arial Narrow"/>
        <family val="2"/>
        <charset val="186"/>
      </rPr>
      <t>Kritērija izpilde novērtēta kā daļēji atbilstoša. Lai arī atsevišķiem pakalpojumu pārvaldības dalībniekiem ir sapratne un pārliecība par pakalpojumu pārvaldības jēgu un nepieciešamību, šādu darbinieku šobrīd ir mazākumā. Lielākā daļa iesaistīto uztver pakalpojumu pārvaldību kā formālu prasību izpildi, nevis kā vērtību radīšanas instrumentu ikdienas darbā.</t>
    </r>
    <r>
      <rPr>
        <sz val="10"/>
        <color theme="1"/>
        <rFont val="Arial Narrow"/>
        <family val="2"/>
        <charset val="186"/>
      </rPr>
      <t xml:space="preserve">
• Trūkst zināšanu un izpratnes par atsevišķiem paklpojumu pārvaldības aspektiem, to jēgu un nepieciešamību </t>
    </r>
    <r>
      <rPr>
        <b/>
        <sz val="10"/>
        <color rgb="FFFF0000"/>
        <rFont val="Arial Narrow"/>
        <family val="2"/>
        <charset val="186"/>
      </rPr>
      <t>(Termiņš)</t>
    </r>
    <r>
      <rPr>
        <sz val="10"/>
        <color theme="1"/>
        <rFont val="Arial Narrow"/>
        <family val="2"/>
        <charset val="186"/>
      </rPr>
      <t xml:space="preserve">
</t>
    </r>
  </si>
  <si>
    <r>
      <t xml:space="preserve">Nav pārskatīti visiem iesaistītajiem, bet darbs ir uzsākts.
</t>
    </r>
    <r>
      <rPr>
        <sz val="10"/>
        <rFont val="Arial Narrow"/>
        <family val="2"/>
        <charset val="186"/>
      </rPr>
      <t>• Neesam paguvuši to izdarīt (tehnisks iemesls)</t>
    </r>
  </si>
  <si>
    <t xml:space="preserve">• Inspekcijā trūkst cilvēku, lai nodrošinātu pakalpojumu pārvaldībā iesaistīto darbinieku rakstura iezīmju atbilstības, veicamajiem pakalpojumu pārvaldības pienākumiem, novērtēšanu.
• Nav kompetences cilvēku tipu novērtēšanā
</t>
  </si>
  <si>
    <t>• Inspekcijā nav izstrādāts pakalpojumu attīstības plāns</t>
  </si>
  <si>
    <r>
      <t xml:space="preserve">✦ </t>
    </r>
    <r>
      <rPr>
        <sz val="10"/>
        <color rgb="FFFF0000"/>
        <rFont val="Arial Narrow"/>
        <family val="2"/>
        <charset val="186"/>
      </rPr>
      <t>kontrolē</t>
    </r>
    <r>
      <rPr>
        <sz val="10"/>
        <color theme="1"/>
        <rFont val="Arial Narrow"/>
        <family val="2"/>
        <charset val="186"/>
      </rPr>
      <t xml:space="preserve"> pakalpojumu pārvaldības</t>
    </r>
    <r>
      <rPr>
        <sz val="10"/>
        <color rgb="FFFF0000"/>
        <rFont val="Arial Narrow"/>
        <family val="2"/>
        <charset val="186"/>
      </rPr>
      <t xml:space="preserve"> politikas</t>
    </r>
    <r>
      <rPr>
        <sz val="10"/>
        <color theme="1"/>
        <rFont val="Arial Narrow"/>
        <family val="2"/>
        <charset val="186"/>
      </rPr>
      <t xml:space="preserve">, nozares vai pašvaldības </t>
    </r>
    <r>
      <rPr>
        <sz val="10"/>
        <color rgb="FFFF0000"/>
        <rFont val="Arial Narrow"/>
        <family val="2"/>
        <charset val="186"/>
      </rPr>
      <t>un iestādes</t>
    </r>
    <r>
      <rPr>
        <sz val="10"/>
        <color theme="1"/>
        <rFont val="Arial Narrow"/>
        <family val="2"/>
        <charset val="186"/>
      </rPr>
      <t xml:space="preserve"> pakalpojumu attīstības</t>
    </r>
    <r>
      <rPr>
        <sz val="10"/>
        <color rgb="FFFF0000"/>
        <rFont val="Arial Narrow"/>
        <family val="2"/>
        <charset val="186"/>
      </rPr>
      <t xml:space="preserve"> plāna īstenošanu</t>
    </r>
    <r>
      <rPr>
        <sz val="10"/>
        <color theme="1"/>
        <rFont val="Arial Narrow"/>
        <family val="2"/>
        <charset val="186"/>
      </rPr>
      <t xml:space="preserve">, tostarp:
       ✦ </t>
    </r>
    <r>
      <rPr>
        <sz val="10"/>
        <color rgb="FFFF0000"/>
        <rFont val="Arial Narrow"/>
        <family val="2"/>
        <charset val="186"/>
      </rPr>
      <t xml:space="preserve">veic </t>
    </r>
    <r>
      <rPr>
        <sz val="10"/>
        <color theme="1"/>
        <rFont val="Arial Narrow"/>
        <family val="2"/>
        <charset val="186"/>
      </rPr>
      <t xml:space="preserve">pakalpojumu attīstības </t>
    </r>
    <r>
      <rPr>
        <sz val="10"/>
        <color rgb="FFFF0000"/>
        <rFont val="Arial Narrow"/>
        <family val="2"/>
        <charset val="186"/>
      </rPr>
      <t>plāna īstenošanas rezultativitātes un efektivitātes rādītāju mērījumus un uzkrāj tos</t>
    </r>
    <r>
      <rPr>
        <sz val="10"/>
        <color theme="1"/>
        <rFont val="Arial Narrow"/>
        <family val="2"/>
        <charset val="186"/>
      </rPr>
      <t xml:space="preserve">
       ✦ </t>
    </r>
    <r>
      <rPr>
        <sz val="10"/>
        <color rgb="FFFF0000"/>
        <rFont val="Arial Narrow"/>
        <family val="2"/>
        <charset val="186"/>
      </rPr>
      <t>analizē iegūtos rezultātus</t>
    </r>
    <r>
      <rPr>
        <sz val="10"/>
        <color theme="1"/>
        <rFont val="Arial Narrow"/>
        <family val="2"/>
        <charset val="186"/>
      </rPr>
      <t xml:space="preserve"> un izmanto tos pakalpojumu pārvaldībai (tostarp pakalpojumu un nodrošinājuma pilnveidei un attīstības plānošanai)</t>
    </r>
  </si>
  <si>
    <r>
      <t xml:space="preserve">• Inspekcijā PKV pozīcija formalizēta tikai no 02.04.2025.
• Trūkst kompetences, lai nodrošinātu pakalpojumu pieejamības un nepārtrauktības plānošanu </t>
    </r>
    <r>
      <rPr>
        <b/>
        <sz val="10"/>
        <color rgb="FFFF0000"/>
        <rFont val="Arial Narrow"/>
        <family val="2"/>
        <charset val="186"/>
      </rPr>
      <t xml:space="preserve"> (Termiņš)</t>
    </r>
  </si>
  <si>
    <r>
      <t xml:space="preserve">• Inspekcijā PKV pozīcija formalizēta tikai no 02.04.2025.
• Trūkst kompetences, lai organizētu un pārraudzītu jēgpilnu kritisko komponenšu noteikšanu </t>
    </r>
    <r>
      <rPr>
        <b/>
        <sz val="10"/>
        <color rgb="FFFF0000"/>
        <rFont val="Arial Narrow"/>
        <family val="2"/>
        <charset val="186"/>
      </rPr>
      <t xml:space="preserve"> (Termiņš)</t>
    </r>
    <r>
      <rPr>
        <sz val="10"/>
        <color theme="1"/>
        <rFont val="Arial Narrow"/>
        <family val="2"/>
        <charset val="186"/>
      </rPr>
      <t xml:space="preserve">
• Nepietiekoši realizēta pārvaldības dalībnieku iesaiste</t>
    </r>
  </si>
  <si>
    <r>
      <t xml:space="preserve">• Inspekcijā PKV pozīcija formalizēta tikai no 02.04.2025.
• Trūkst kompetences, lai organizētu un pārraudzītu iestādes pakalpojumu pieejamības un nepārtrauktības plānu izveidi  </t>
    </r>
    <r>
      <rPr>
        <b/>
        <sz val="10"/>
        <color rgb="FFFF0000"/>
        <rFont val="Arial Narrow"/>
        <family val="2"/>
        <charset val="186"/>
      </rPr>
      <t>(Termiņš)</t>
    </r>
  </si>
  <si>
    <r>
      <t xml:space="preserve">• Inspekcijā PKV pozīcija formalizēta tikai no 02.04.2025.
• Trūkst kompetences, lai organizētu un pārraudzītu iestādes pakalpojumu pieejamības un nepārtrauktības nodrošināšanas pasākumus </t>
    </r>
    <r>
      <rPr>
        <b/>
        <sz val="10"/>
        <color rgb="FFFF0000"/>
        <rFont val="Arial Narrow"/>
        <family val="2"/>
        <charset val="186"/>
      </rPr>
      <t>(Termiņš)</t>
    </r>
  </si>
  <si>
    <r>
      <rPr>
        <i/>
        <sz val="10"/>
        <color theme="1"/>
        <rFont val="Arial Narrow"/>
        <family val="2"/>
        <charset val="186"/>
      </rPr>
      <t xml:space="preserve">Jāsāk ar to, ka pašreiz mums sagādātu zināmas grūtības piefiksēt šādus pārtraukumus, respektīvi ir apgrūtinoši apzināt cēloņus, ja netiek nodrošināta drošticama informācija par pieejamības pārtraukumu faktu.
</t>
    </r>
    <r>
      <rPr>
        <sz val="10"/>
        <color theme="1"/>
        <rFont val="Arial Narrow"/>
        <family val="2"/>
        <charset val="186"/>
      </rPr>
      <t xml:space="preserve">• Nav izveidots iestādē centralizēts Problēmu pārvaldības process </t>
    </r>
    <r>
      <rPr>
        <b/>
        <sz val="10"/>
        <color rgb="FFFF0000"/>
        <rFont val="Arial Narrow"/>
        <family val="2"/>
        <charset val="186"/>
      </rPr>
      <t>(Termiņš)</t>
    </r>
    <r>
      <rPr>
        <sz val="10"/>
        <color theme="1"/>
        <rFont val="Arial Narrow"/>
        <family val="2"/>
        <charset val="186"/>
      </rPr>
      <t xml:space="preserve">
• Trūkst informācija par pieejamības pārtraukumu esamību
• Nav pieejama pieteikumu vadības sistēma
• Netiek veikta Incidentu pārvaldība
• Nav nodrošināts pastāvīgs pakalpojumu pieejamības monitorings (netiek veikti mērījumi, kas apliecinātu reālo pieejamības līmeni)</t>
    </r>
  </si>
  <si>
    <r>
      <t xml:space="preserve">• PKV pienākumu izpildītāja pozīcija formalizēta tikai no 02.04.2025.
• Trūkst kompetences jēgpilnai pieejamības pārtraukumu cēļoņu apzināšanas, analīzes un novēršanas metodes izstrādei un ieviešanai </t>
    </r>
    <r>
      <rPr>
        <b/>
        <sz val="10"/>
        <color rgb="FFFF0000"/>
        <rFont val="Arial Narrow"/>
        <family val="2"/>
        <charset val="186"/>
      </rPr>
      <t>(Termiņš)</t>
    </r>
  </si>
  <si>
    <r>
      <t>• PKV pienākumu izpildītāja pozīcija formalizēta tikai no 02.04.2025.
• Trūkst kompetences jēgpilnai pieejamības pārtraukumu cēļoņu apzināšanas, analīzes un novēršanas metodes izstrādei un ieviešanai</t>
    </r>
    <r>
      <rPr>
        <b/>
        <sz val="10"/>
        <color rgb="FFFF0000"/>
        <rFont val="Arial Narrow"/>
        <family val="2"/>
        <charset val="186"/>
      </rPr>
      <t xml:space="preserve"> (Termiņš)</t>
    </r>
  </si>
  <si>
    <r>
      <rPr>
        <sz val="10"/>
        <color rgb="FFFF0000"/>
        <rFont val="Arial Narrow"/>
        <family val="2"/>
        <charset val="186"/>
      </rPr>
      <t>Atbilst daļēji, jo galvenie darbības rādītāji noteikti nepilnīgi (pašreiz Inspekcijas pakalpojumiem noteikti tikai pakalpojumu sniegšanas rezultatīvos rādītājus, NAV noteikti efektivitātes rādītāji)</t>
    </r>
    <r>
      <rPr>
        <sz val="10"/>
        <color theme="1"/>
        <rFont val="Arial Narrow"/>
        <family val="2"/>
        <charset val="186"/>
      </rPr>
      <t xml:space="preserve">
• PKV pienākumu izpildītāja pozīcija formalizēta tikai no 02.04.2025.
• Pašreiz aktuālā Inspekcijas pkalpojumu pārvaldības procedūra paredz, ka rezultatīvo rādītāju kontroli nodrošina par konkrētu pakalpojumu atbildīgā struktūrvienība, respektīvi  pienākums tiek veikts, bet pašreiz to nedara PKV, tāpēc nepieciešama procedūras aktualizācija
• Trūkst informācija, kas raksturotu paklpojumu nodrošināšanas efektivitāti
• Galveno darbības rādītāju noteikšana veikta nepilnīgi (nav noteikti efektivitātes rādītāji)</t>
    </r>
  </si>
  <si>
    <r>
      <t xml:space="preserve">✦ kontrolē </t>
    </r>
    <r>
      <rPr>
        <sz val="10"/>
        <color rgb="FFFF0000"/>
        <rFont val="Arial Narrow"/>
        <family val="2"/>
        <charset val="186"/>
      </rPr>
      <t xml:space="preserve">visu </t>
    </r>
    <r>
      <rPr>
        <sz val="10"/>
        <color theme="1"/>
        <rFont val="Arial Narrow"/>
        <family val="2"/>
        <charset val="186"/>
      </rPr>
      <t>iestādes pakalpojumu pieprasījumus un to izpildi</t>
    </r>
  </si>
  <si>
    <r>
      <t xml:space="preserve">• Trūkst informācija, lai izvērtētu cik aktuāli ir noteikt vienotus vispārējus principus. Iespējams, ka ņemot vērā cik bieži tiek slēgti līgumi par iestādes paklpojumumu sniegšanu, ir lietderīgi katru šādu gadījumu vērtēt atsevišķi. </t>
    </r>
    <r>
      <rPr>
        <b/>
        <sz val="10"/>
        <color rgb="FFFF0000"/>
        <rFont val="Arial Narrow"/>
        <family val="2"/>
        <charset val="186"/>
      </rPr>
      <t>(Termiņš - aktualitātes izvērtēšanai)</t>
    </r>
  </si>
  <si>
    <r>
      <t xml:space="preserve">• Trūkst informācija vai šādu (standartizētu) pakalpojumu sniegšanas līgumu formu izveide Inspekcijai būtu aktuāla </t>
    </r>
    <r>
      <rPr>
        <b/>
        <sz val="10"/>
        <color rgb="FFFF0000"/>
        <rFont val="Arial Narrow"/>
        <family val="2"/>
        <charset val="186"/>
      </rPr>
      <t>(Termiņš - aktualitātes izvērtēšanai)</t>
    </r>
  </si>
  <si>
    <r>
      <t xml:space="preserve">Noteikti neplāno, jo plānošanas gadījumā būtu jābūt konkrētam plānam (konkrētiem rīcības algoritmiem), kas veidots atbilstoši pakalpojumu līmeņu vienošanās nosacījumiem, bet šāda plāna nav.
• PKV pienākumu izpildītāja pozīcija formalizēta tikai no 02.04.2025
• Nav izveidots centralizēts Incidentu pārvaldības process.
• Trūkst informācija par iespējamajiem pārtraukumiem pakalpojumu pieejamībā
• Pašreiz izmantotais tehnoloģiskais risinājums nenodrošina pieejamības pārtraukumu identifikāciju nevienā no pakalpojumu nodrošināšanas kanāliem
• </t>
    </r>
    <r>
      <rPr>
        <sz val="10"/>
        <rFont val="Arial Narrow"/>
        <family val="2"/>
        <charset val="186"/>
      </rPr>
      <t xml:space="preserve">Nav noteikti pakalpojumu līmeņi </t>
    </r>
    <r>
      <rPr>
        <b/>
        <sz val="10"/>
        <color rgb="FFFF0000"/>
        <rFont val="Arial Narrow"/>
        <family val="2"/>
        <charset val="186"/>
      </rPr>
      <t>(Termiņš)</t>
    </r>
  </si>
  <si>
    <t>• Nebija, kas popularizē  Saimnieka attieksmi vadībai
• Nav izstrādāts pakalpojumu vides attīstības plāns• Nav pietiekami daudz laika vadībai skaidrot darbiniekiem par Saimnieka attieksmi
• Nav skaidrs ko nozīmē saimnieka attieksme</t>
  </si>
  <si>
    <r>
      <rPr>
        <sz val="10"/>
        <color rgb="FFFF0000"/>
        <rFont val="Arial Narrow"/>
        <family val="2"/>
        <charset val="186"/>
      </rPr>
      <t>Atbilst daļēji. Gaidu VARAM organizētās mācības.</t>
    </r>
    <r>
      <rPr>
        <sz val="10"/>
        <color theme="1"/>
        <rFont val="Arial Narrow"/>
        <family val="2"/>
        <charset val="186"/>
      </rPr>
      <t xml:space="preserve">
• Ir vadlīnijas, bet pāšreiz trūkst informācija (apmācība), kā šīs vadlīnijas piemērot prkasē. Mācības organizē VARAM - partneris.</t>
    </r>
  </si>
  <si>
    <r>
      <rPr>
        <sz val="10"/>
        <color rgb="FFFF0000"/>
        <rFont val="Arial Narrow"/>
        <family val="2"/>
        <charset val="186"/>
      </rPr>
      <t>Atbilst daļēji. Gaidu VARAM organizētās mācības.</t>
    </r>
    <r>
      <rPr>
        <sz val="10"/>
        <color theme="1"/>
        <rFont val="Arial Narrow"/>
        <family val="2"/>
        <charset val="186"/>
      </rPr>
      <t xml:space="preserve">
• Trūkst vadlīniju pakalpojumu izveides, sniegšanas un pilnveides nosacījumu īstenošanai -  VARAM - partneris
• Trūkst apmācības – VARAM – partneris</t>
    </r>
  </si>
  <si>
    <r>
      <rPr>
        <sz val="10"/>
        <color rgb="FFFF0000"/>
        <rFont val="Arial Narrow"/>
        <family val="2"/>
        <charset val="186"/>
      </rPr>
      <t>Atbilst daļēji. Gaidu VARAM organizētās mācības.</t>
    </r>
    <r>
      <rPr>
        <sz val="10"/>
        <color theme="1"/>
        <rFont val="Arial Narrow"/>
        <family val="2"/>
        <charset val="186"/>
      </rPr>
      <t xml:space="preserve">
• Trūkst vadlīniju pakalpojumiem un pakalpojumu pārvaldībai nepieciešamo spēju un resursu nodrošināšanai -  VARAM - partneris
•  Trūkst apmācības – VARAM – partneris</t>
    </r>
  </si>
  <si>
    <r>
      <t xml:space="preserve">Atbilst daļēji, jo pašreiz nav izveidotas (pieejamas) vadlīnijas pakalpojumu izveides, sniegšanas un pilnveides nosacījumu īstenošanai un vadlīnijas pakalpojumiem un pakalpojumu pārvaldībai nepieciešamo spēju un resursu nodrošināšanai
</t>
    </r>
    <r>
      <rPr>
        <sz val="10"/>
        <rFont val="Arial Narrow"/>
        <family val="2"/>
        <charset val="186"/>
      </rPr>
      <t>– nav pieejamas visas vadlīnijas, VARAM turpina vadlīniju gartavošanu</t>
    </r>
  </si>
  <si>
    <r>
      <rPr>
        <sz val="10"/>
        <color rgb="FFFF0000"/>
        <rFont val="Arial Narrow"/>
        <family val="2"/>
        <charset val="186"/>
      </rPr>
      <t>Atbilst daļēji, jo darbs ir uzsākts un turpinās atbilstoši Pakalpojumu vides pilnveides plāna 2024.–2027. gadam 2. pielikumā (Darba plāns) noteiktajam laika grafikam, kas paredz konkrētās prasības izpildi līdz 2027. gadam</t>
    </r>
    <r>
      <rPr>
        <sz val="10"/>
        <color theme="1"/>
        <rFont val="Arial Narrow"/>
        <family val="2"/>
        <charset val="186"/>
      </rPr>
      <t xml:space="preserve">
•  nav pabeigtas plānotās izmaiņas valstī vienotajam normatīvajam regulējumam – par valstī vienota, vispārēja ar pakalpojumu pārvaldību saistīta normatīvā regulējuma izveidi atbildīgs ir VARAM</t>
    </r>
  </si>
  <si>
    <r>
      <t xml:space="preserve">Atbilst daļēji, jo vēl ir nepieciešams izstrādāt (aktualizēt esošo) Pakalpojumu pārvaldības procedūra, kas aprakstītu šī procesa konkrētus soļus un atbildības sadalījumu Inspekcijā, balstoties uz VARAM izstrādātajām vadlīnijām.
</t>
    </r>
    <r>
      <rPr>
        <sz val="10"/>
        <rFont val="Arial Narrow"/>
        <family val="2"/>
        <charset val="186"/>
      </rPr>
      <t>• Trūkst procesi par atsevišķu pārvaldības aspektu iedzīvināšanu
• Nepilnīgi veikta Pakalpojumu pārvaldības speciālo normatīvo aktu pilnveide</t>
    </r>
  </si>
  <si>
    <t>• Nav kompetences partneru pārvaldībā
• Nav izveidots process piesaistīto partneru regulārai novērtēšanai
• Nav noteikti paklpojumu līmeņi</t>
  </si>
  <si>
    <r>
      <rPr>
        <sz val="10"/>
        <color rgb="FFFF0000"/>
        <rFont val="Arial Narrow"/>
        <family val="2"/>
        <charset val="186"/>
      </rPr>
      <t>Atbilst daļēji, jo pašreiz paklpojumu saņēmēji tiek iesaistīti tikai pakalpojumu sniegšanas posmā, nodrošinot, ka Inspekcija saņem atgriezenisko saiti par savu pakalpojumu izpildi.</t>
    </r>
    <r>
      <rPr>
        <sz val="10"/>
        <color theme="1"/>
        <rFont val="Arial Narrow"/>
        <family val="2"/>
        <charset val="186"/>
      </rPr>
      <t xml:space="preserve">
• Trūkst zināšanas par to kā nodrošināt jēgpilnu pakalpojumu ņēmēju iesaisti katrā no pakalpojumu pārvaldības posmiem</t>
    </r>
    <r>
      <rPr>
        <b/>
        <sz val="10"/>
        <color rgb="FFFF0000"/>
        <rFont val="Arial Narrow"/>
        <family val="2"/>
        <charset val="186"/>
      </rPr>
      <t xml:space="preserve"> (Termiņš)</t>
    </r>
    <r>
      <rPr>
        <sz val="10"/>
        <color theme="1"/>
        <rFont val="Arial Narrow"/>
        <family val="2"/>
        <charset val="186"/>
      </rPr>
      <t xml:space="preserve">
• Primāri trūkst pakalpojumu ņēmēju sniegtā informācija par viņu vajadzībām
• Nepietiekoša pakalpojumu ņēmēju iesaiste pakalpojumu pārvaldības īstenošanā</t>
    </r>
  </si>
  <si>
    <r>
      <t xml:space="preserve">Atbilst daļēji, jo ir apzināta un noteika, konkrētu pakalpojumu </t>
    </r>
    <r>
      <rPr>
        <b/>
        <sz val="10"/>
        <color rgb="FFFF0000"/>
        <rFont val="Arial Narrow"/>
        <family val="2"/>
        <charset val="186"/>
      </rPr>
      <t>izpildei</t>
    </r>
    <r>
      <rPr>
        <sz val="10"/>
        <color rgb="FFFF0000"/>
        <rFont val="Arial Narrow"/>
        <family val="2"/>
        <charset val="186"/>
      </rPr>
      <t xml:space="preserve"> nepieciešamā informācija, tostarp informācijas saturs, apjoms un iegūšanas veids, bet arī šo informāciju pašreiz nenosaka PKV, papildus tam nav noteikta informācija, kas saistīta ar citiem paklpojumu pārvaldības aspektiem
</t>
    </r>
    <r>
      <rPr>
        <sz val="10"/>
        <rFont val="Arial Narrow"/>
        <family val="2"/>
        <charset val="186"/>
      </rPr>
      <t xml:space="preserve">• Atsevišķos gadījumos trūkst kompetences, lai pilnībā noteiktu visus informācijas aspektus (veidu, saturu, apjomu un iegūšanas veidu), kas nepieciešami pakalpojumu pārvaldībai </t>
    </r>
    <r>
      <rPr>
        <b/>
        <sz val="10"/>
        <color rgb="FFFF0000"/>
        <rFont val="Arial Narrow"/>
        <family val="2"/>
        <charset val="186"/>
      </rPr>
      <t>(Termiņš)</t>
    </r>
    <r>
      <rPr>
        <sz val="10"/>
        <rFont val="Arial Narrow"/>
        <family val="2"/>
        <charset val="186"/>
      </rPr>
      <t xml:space="preserve">
• Trūkst vadlīnijas par pakalpojumu izveides, sniegšanas un pilnveides nosacījumu īstenošanu, kā arī vadlīnijas pakalpojumiem un pakalpojumu pārvaldībai nepieciešamo spēju un resursu nodrošināšanai – VARAM gatavotas, valstī vienotas
• Pakalpojumu pārvaldības uzdevums "Nemitīga pilnveide" tiek īstenots nepilnīgi</t>
    </r>
  </si>
  <si>
    <t>• Trūkst pielietošanai nepieciešamā informācija, jo nav apzināta
• Trūkst digitālās tehnoloģijas informācijas uzkrāšanai, apstrādei un analīzei</t>
  </si>
  <si>
    <r>
      <rPr>
        <sz val="10"/>
        <color rgb="FFFF0000"/>
        <rFont val="Arial Narrow"/>
        <family val="2"/>
        <charset val="186"/>
      </rPr>
      <t xml:space="preserve">Atbilst daļēji, jo starpiestāžu paklpojumi netiek piedāvāti pašapkalpošanās tīmekļvietnē virsis.gov.lv </t>
    </r>
    <r>
      <rPr>
        <sz val="10"/>
        <color theme="1"/>
        <rFont val="Arial Narrow"/>
        <family val="2"/>
        <charset val="186"/>
      </rPr>
      <t xml:space="preserve">
• Nav apzinātas aktivitātes, kas atbilstu starpiestāžu paklpojumu definīcijai  (trūkst informācija par to vai iestādei ir starpiestāžu pakalpojumi)
• Nav pilnvērtīgi izveidots pakalpojumu portfolio
• Nav aprakstīti starpiestāžu pakalpojumi</t>
    </r>
  </si>
  <si>
    <t>• Inspekcijā ir pieņemts lēmums pakalpojumu pārvaldībai izmantot Valsts vienoto pieteikumu vadības sistēmu, par vienotās pieteikumu vadības sistēmas izstrādi atbild VDAA – partneris</t>
  </si>
  <si>
    <t>VDAA</t>
  </si>
  <si>
    <r>
      <t>• Trūkst zināšanu un kompetences par tehnoloģiskajiem risinājumiem un to izmantošanu pakalpojumu finanšu plānošanai, uzskaitei un analīzei</t>
    </r>
    <r>
      <rPr>
        <b/>
        <sz val="10"/>
        <color rgb="FFFF0000"/>
        <rFont val="Arial Narrow"/>
        <family val="2"/>
        <charset val="186"/>
      </rPr>
      <t xml:space="preserve"> (Termiņš)
</t>
    </r>
    <r>
      <rPr>
        <sz val="10"/>
        <color theme="1"/>
        <rFont val="Arial Narrow"/>
        <family val="2"/>
        <charset val="186"/>
      </rPr>
      <t xml:space="preserve">• Nav pieejams partneru (Valsts kase) veidots finanšu pārvaldības rīks
• Pakalpojumu pārvaldībai nepieciešamo spēju un resursu nodrošināšana netiek īstenota </t>
    </r>
  </si>
  <si>
    <t>Valsts kase</t>
  </si>
  <si>
    <t>Inspekcijas pakalpojumu portfolio ir veidots atbilstoši tās pamatdarbības virzieniem. Katrs pakalpojums funkcionāli atspoguļo Inspekcijas noteiktās funkcijas normatīvajos aktos (Nolikumā), un to var klasificēt atbilstoši konkrētai darbības jomai.</t>
  </si>
  <si>
    <r>
      <t xml:space="preserve">Nezinot un nenosakot pakalpojumu saņēmēju vajadzības un situācijas nevar veikt tām atbilstošu pakalpojumu pilnveidi.
</t>
    </r>
    <r>
      <rPr>
        <sz val="10"/>
        <rFont val="Arial Narrow"/>
        <family val="2"/>
        <charset val="186"/>
      </rPr>
      <t xml:space="preserve">• Inspekcijā PKV pozīcija formalizēta tikai no 02.04.2025.
</t>
    </r>
    <r>
      <rPr>
        <sz val="10"/>
        <color theme="1"/>
        <rFont val="Arial Narrow"/>
        <family val="2"/>
        <charset val="186"/>
      </rPr>
      <t>• Nav apzinātas paklpojumu saņēmēju vajadzības – nav informācija
• Nepilnīgi tiek veikta pakalpojumu galveno saņēmēju grupu vajadzību apzināšana</t>
    </r>
  </si>
  <si>
    <t>• Inspekcijā PKV pozīcija formalizēta tikai no 02.04.2025.</t>
  </si>
  <si>
    <r>
      <rPr>
        <sz val="10"/>
        <color rgb="FFFF0000"/>
        <rFont val="Arial Narrow"/>
        <family val="2"/>
        <charset val="186"/>
      </rPr>
      <t xml:space="preserve">Pašreiz Inspekcija nosaka tikai pakalpojumu </t>
    </r>
    <r>
      <rPr>
        <b/>
        <u/>
        <sz val="10"/>
        <color rgb="FFFF0000"/>
        <rFont val="Arial Narrow"/>
        <family val="2"/>
        <charset val="186"/>
      </rPr>
      <t>sniegšanas</t>
    </r>
    <r>
      <rPr>
        <sz val="10"/>
        <color rgb="FFFF0000"/>
        <rFont val="Arial Narrow"/>
        <family val="2"/>
        <charset val="186"/>
      </rPr>
      <t xml:space="preserve"> rezultatīvos rādītājus, nav atsevišķi noteikti efektivitātes rādītāji 
</t>
    </r>
    <r>
      <rPr>
        <sz val="10"/>
        <rFont val="Arial Narrow"/>
        <family val="2"/>
        <charset val="186"/>
      </rPr>
      <t>(</t>
    </r>
    <r>
      <rPr>
        <i/>
        <sz val="10"/>
        <rFont val="Arial Narrow"/>
        <family val="2"/>
        <charset val="186"/>
      </rPr>
      <t>jo p</t>
    </r>
    <r>
      <rPr>
        <i/>
        <sz val="10"/>
        <color theme="1"/>
        <rFont val="Arial Narrow"/>
        <family val="2"/>
        <charset val="186"/>
      </rPr>
      <t>akalpojuma sniegšana ārējā normatīvā noteiktā termiņā nav gluži tas pats, kas pakalpojuma efektīva nodrošināšana (piem. efektivitāte attiecībā pret pakalpojuma nodrošināšanā patērētajiem resursiem</t>
    </r>
    <r>
      <rPr>
        <sz val="10"/>
        <color theme="1"/>
        <rFont val="Arial Narrow"/>
        <family val="2"/>
        <charset val="186"/>
      </rPr>
      <t xml:space="preserve">)
• Nav kompetences par pakalpojumu galveno darbības rādītāju noteikšanu un kontroli </t>
    </r>
    <r>
      <rPr>
        <b/>
        <sz val="10"/>
        <color rgb="FFFF0000"/>
        <rFont val="Arial Narrow"/>
        <family val="2"/>
        <charset val="186"/>
      </rPr>
      <t>(Termiņš)</t>
    </r>
    <r>
      <rPr>
        <sz val="10"/>
        <color theme="1"/>
        <rFont val="Arial Narrow"/>
        <family val="2"/>
        <charset val="186"/>
      </rPr>
      <t xml:space="preserve">
• Nav noteikti pakalpojumu sniegšanas un uzturēšanas rezultatīvākie un efektīvākie veidi</t>
    </r>
  </si>
  <si>
    <t xml:space="preserve">Atbilst daļēji, jo pašreiz veiktā analīze pārsvarā gadījumu aprobežojas ar faktu konstatāciju - bija tā, tagad ir šādi, pārsvarā gadījumu nesniedzot objektīvos datos balstītu argumentāciju kāpēc ir izmaiņas rezultātos.
• Inspekcijā PKV pozīcija formalizēta tikai no 02.04.2025.
</t>
  </si>
  <si>
    <t>• Inspekcijā PKV pozīcija formalizēta tikai no 02.04.2025.
• trūkst informācija par iestādes pakalpojumu vajadzībām nepieciešamo nodrošinājumu 
• Pārvaldības dalībnieku iesaiste ir nepietiekoša</t>
  </si>
  <si>
    <r>
      <t xml:space="preserve">Atbilst daļēji, jo vēl jāprecizē pakalpojumu saraksts, it sevišķi starpiestāžu pakalpojumi
</t>
    </r>
    <r>
      <rPr>
        <sz val="10"/>
        <rFont val="Arial Narrow"/>
        <family val="2"/>
        <charset val="186"/>
      </rPr>
      <t>• Nav apzinātas struktūrvienību aktivitātes, kuru būtība, iespējams, atbilstu starpiestāžu pakalpojumu definīcijai (Pakalpojumu porfolio nepieciešams papildināt ar starpiestāžu pakalpojumiem)</t>
    </r>
    <r>
      <rPr>
        <sz val="10"/>
        <rFont val="Arial Narrow"/>
        <family val="2"/>
        <charset val="186"/>
      </rPr>
      <t xml:space="preserve">
• Nepilnīgi nodrošināta pakalpojumu pārvaldība</t>
    </r>
    <r>
      <rPr>
        <sz val="10"/>
        <color rgb="FFFF0000"/>
        <rFont val="Arial Narrow"/>
        <family val="2"/>
        <charset val="186"/>
      </rPr>
      <t xml:space="preserve"> – nepilnīgs pakalpojuu portfolio</t>
    </r>
  </si>
  <si>
    <r>
      <t>• Trūkst kopetences jautājumos, kas saistīti ar pakalpojumu līmeņu un to vērtību noteikšanu</t>
    </r>
    <r>
      <rPr>
        <b/>
        <sz val="10"/>
        <color rgb="FFFF0000"/>
        <rFont val="Arial Narrow"/>
        <family val="2"/>
        <charset val="186"/>
      </rPr>
      <t xml:space="preserve"> (Termiņš)</t>
    </r>
    <r>
      <rPr>
        <sz val="10"/>
        <color theme="1"/>
        <rFont val="Arial Narrow"/>
        <family val="2"/>
        <charset val="186"/>
      </rPr>
      <t xml:space="preserve">
• Trūkst informācija par pakalpojumu sniegšanai nepieciešmajām spējām un resursiem (informācija no PV un resursu kopuma un resursu vadītājiem)
• Nepietiekama pārvaldības dalībnieku iesaiste</t>
    </r>
  </si>
  <si>
    <t>• Trūkst kopetences jautājumos, kas saistīti ar pakalpojumu līmeņu un to vērtību noteikšanu
• Trūkst visaptveroša informācija par pakalpojumu sniegšanas iespējām
• Nepilnīgi nodrošināta Inspekcijas pakalpojumu uzturēšana un attīstība</t>
  </si>
  <si>
    <t xml:space="preserve">• Trūkst kopetences jautājumos, kas saistīti ar pakalpojumu līmeņu un to vērtību noteikšanu
• Nav noteikti pakalpojumu līmeņi un pakalpojumu līmeņu vērtību robežas
</t>
  </si>
  <si>
    <r>
      <t xml:space="preserve">• Pašreiz trūkst kompetences lai pilnvērtīgi nodrošinātu šī PU izpildi kārtošanai
• Trūkst informācijas cik pakalpojumiem šis būtu aktuāli </t>
    </r>
    <r>
      <rPr>
        <b/>
        <sz val="10"/>
        <color rgb="FFFF0000"/>
        <rFont val="Arial Narrow"/>
        <family val="2"/>
        <charset val="186"/>
      </rPr>
      <t>(Termiņš)</t>
    </r>
  </si>
  <si>
    <t>• Pašreiz trūkst kompetences lai pilnvērtīgi nodrošinātu šī PU izpildi kārtošanai
• Trūkst informācijas par pašreizējo aktualitāti</t>
  </si>
  <si>
    <r>
      <t xml:space="preserve">Jautājums jāvērtē kontekstā ar apakškritērijiem, kurus Inspekcija neizpilda, bet ņemot vērā faktu, ka pakalpojumi tiek nodrošināti, tas novērtēts kā "Daļēji atbilstošs"
</t>
    </r>
    <r>
      <rPr>
        <sz val="10"/>
        <rFont val="Arial Narrow"/>
        <family val="2"/>
        <charset val="186"/>
      </rPr>
      <t xml:space="preserve">• Trūkst kompetences efektīvai un jēgpilnai pakalpojumu kopuma pieejamības un nepārtrauktības plānošanai </t>
    </r>
    <r>
      <rPr>
        <b/>
        <sz val="10"/>
        <color rgb="FFFF0000"/>
        <rFont val="Arial Narrow"/>
        <family val="2"/>
        <charset val="186"/>
      </rPr>
      <t>(Termiņš)</t>
    </r>
    <r>
      <rPr>
        <sz val="10"/>
        <rFont val="Arial Narrow"/>
        <family val="2"/>
        <charset val="186"/>
      </rPr>
      <t xml:space="preserve">
• Nav izveidota iestādes paklpojumu attīstības startēģija
• Nav noteikti iestādes nepieciešamie un iespējamie paklpojumu pieejamības līmeņi</t>
    </r>
  </si>
  <si>
    <r>
      <t xml:space="preserve">• Inspekcijā PKV pozīcija formalizēta tikai no 02.04.2025.
• Trūkst kompetences saistībā ar pakalpojumu un resursu kopuma pieejamības un nepārtrauktības plānošanu </t>
    </r>
    <r>
      <rPr>
        <b/>
        <sz val="10"/>
        <color rgb="FFFF0000"/>
        <rFont val="Arial Narrow"/>
        <family val="2"/>
        <charset val="186"/>
      </rPr>
      <t xml:space="preserve"> (Termiņš)</t>
    </r>
    <r>
      <rPr>
        <sz val="10"/>
        <color theme="1"/>
        <rFont val="Arial Narrow"/>
        <family val="2"/>
        <charset val="186"/>
      </rPr>
      <t xml:space="preserve">
• Nav izveidots iestādes paklpojumu vides attīstības plāns
• Nav noteikti iestādes paklpojumu pieejamības līmeņi</t>
    </r>
  </si>
  <si>
    <t>VM</t>
  </si>
  <si>
    <r>
      <t xml:space="preserve">• Jāprecizē no VARAM, kāda informācija nepieciešama </t>
    </r>
    <r>
      <rPr>
        <b/>
        <sz val="10"/>
        <color rgb="FFFF0000"/>
        <rFont val="Arial Narrow"/>
        <family val="2"/>
        <charset val="186"/>
      </rPr>
      <t xml:space="preserve">(Termiņš), </t>
    </r>
    <r>
      <rPr>
        <sz val="10"/>
        <rFont val="Arial Narrow"/>
        <family val="2"/>
        <charset val="186"/>
      </rPr>
      <t>jāizvērtē vai mēs šādu informāciju varam nodrošināt vai nē, ja varam, tad informāciju nodrošinam, ja nevaram, tad atkārtoti nosakām cēloņus un plānojam nepieciešamās pilnveides darbības</t>
    </r>
  </si>
  <si>
    <r>
      <t xml:space="preserve">Datums no, kura nebūs šķēršļu, lai pārstāvētu iestādes intereses, kad tāda nepieciešamība redīsies
</t>
    </r>
    <r>
      <rPr>
        <sz val="10"/>
        <rFont val="Arial Narrow"/>
        <family val="2"/>
        <charset val="186"/>
      </rPr>
      <t>• Trūkst informācija vai pašreiz ir iespēja ņemt dalību (pārstāvēt iestādes intereses) valsts pakalpojumu pārvaldības politikas plānošanas un aktualizēšanas procesā</t>
    </r>
  </si>
  <si>
    <r>
      <rPr>
        <sz val="10"/>
        <rFont val="Arial Narrow"/>
        <family val="2"/>
        <charset val="186"/>
      </rPr>
      <t xml:space="preserve">• Par paklpojumu pārvaldības politikas aktualizēšanas jautājumiem atbildīgs VARAM
• Informācijas trūkums no VARAM par viņu plāniem
</t>
    </r>
    <r>
      <rPr>
        <sz val="10"/>
        <color rgb="FFFF0000"/>
        <rFont val="Arial Narrow"/>
        <family val="2"/>
        <charset val="186"/>
      </rPr>
      <t>Pašlaik netiek veidota paklpojumu pārvaldības politika (netiek arī veikta esošās politikas aktualizēšana) tāpēc mums nav iespējams plānot dalību šādos pasākumos. Plānosim kolīdz būs informācija par šādu aktivitāšu uzsākšanu.</t>
    </r>
  </si>
  <si>
    <r>
      <t>✦</t>
    </r>
    <r>
      <rPr>
        <sz val="10"/>
        <color rgb="FFFF0000"/>
        <rFont val="Arial Narrow"/>
        <family val="2"/>
        <charset val="186"/>
      </rPr>
      <t xml:space="preserve"> "Pakalpojumu kultūra"</t>
    </r>
    <r>
      <rPr>
        <sz val="10"/>
        <color theme="1"/>
        <rFont val="Arial Narrow"/>
        <family val="2"/>
        <charset val="186"/>
      </rPr>
      <t xml:space="preserve"> tiek </t>
    </r>
    <r>
      <rPr>
        <sz val="10"/>
        <color rgb="FFFF0000"/>
        <rFont val="Arial Narrow"/>
        <family val="2"/>
        <charset val="186"/>
      </rPr>
      <t>mērķtiecīgi veidota</t>
    </r>
    <r>
      <rPr>
        <sz val="10"/>
        <color theme="1"/>
        <rFont val="Arial Narrow"/>
        <family val="2"/>
        <charset val="186"/>
      </rPr>
      <t xml:space="preserve">, iedzīvināta un uzturēta, tostarp vadība </t>
    </r>
    <r>
      <rPr>
        <sz val="10"/>
        <color rgb="FFFF0000"/>
        <rFont val="Arial Narrow"/>
        <family val="2"/>
        <charset val="186"/>
      </rPr>
      <t>visos pārvaldības līmeņos</t>
    </r>
    <r>
      <rPr>
        <sz val="10"/>
        <color theme="1"/>
        <rFont val="Arial Narrow"/>
        <family val="2"/>
        <charset val="186"/>
      </rPr>
      <t xml:space="preserve"> atbalsta un veicina pakalpojumu pārvaldības īstenošanu (it sevišķi iestādes augstākā vadība) </t>
    </r>
  </si>
  <si>
    <r>
      <t xml:space="preserve">• Par nozares pakalpojumu attīstības plāna izveidi atbild Veselības ministrija
• Nozarē nav un netiek plānots veidot paklpojumu attīstības plānu
</t>
    </r>
    <r>
      <rPr>
        <sz val="10"/>
        <color rgb="FFFF0000"/>
        <rFont val="Arial Narrow"/>
        <family val="2"/>
        <charset val="186"/>
      </rPr>
      <t>Pilnveidi pagaidām neplānojam (nevaram plānot), līdz nozarē šāds plāns netiks veidots. Plānosim kolīdz būs informācija par šāda plāna izveides uzsākšanu.</t>
    </r>
  </si>
  <si>
    <t>Veselības inspekcijai nodrošina, ka tās darbības pakalpojumu pārvaldībā ir saskaņotas ar Veselības ministrijas plāniem un politiku, kā arī ar vispārējo valsts pakalpojumu pārvaldības politiku, ko koordinē VARAM.</t>
  </si>
  <si>
    <t>• Trūkst kompetences, lai nodrošinātu sadarbību ar ārvalstu partneriem, ja tas būtu nepieciešams
• Nenotiek pilnvērtīgi ar pakalpojumu pārvaldību saistītās starpiestāžu un pārrobežu sadarbības koordinēšana</t>
  </si>
  <si>
    <r>
      <t>Atbilst daļēji, jo pašreiz šī f-ju tiek īstenota pēc "vecās" kārtības, kad to dara struktūrvienības, kuru pārziņā ir konkrētie pakalpojumi – PKV to neorganizē</t>
    </r>
    <r>
      <rPr>
        <sz val="10"/>
        <color theme="1"/>
        <rFont val="Arial Narrow"/>
        <family val="2"/>
        <charset val="186"/>
      </rPr>
      <t xml:space="preserve">
• Esošie pakalpojumu pārvaldības procesi ir jāaktualizē, skaidri nosakot pienākumu un atbildības sadalījumu konkrētā kritērija izpildē starp pakalpojumu vadītājiem un pakalpojumu kopuma vadītāju</t>
    </r>
  </si>
  <si>
    <r>
      <t>Atbilst daļēji, jo Inspekcijā ir uzsākts un pašreiz notiek darbs, lai veidotu pakalpojumu pārvaldības politikai atbilstošas pakalpojumu pārvaldības vides izveidi.
Papildus tam Inspekcija, piedaloties praktiskajās nodarbībās, atbalsta VARAM izglītojoši informatīva materiāla izstrādē gan pakalpojumu, gan pakalpojumu kopumu vadītājiem. Ar šo darbu tiek sekmēta vienota pieeja pakalpojumu pārvaldības politikas īstenošanā valstī.</t>
    </r>
    <r>
      <rPr>
        <sz val="10"/>
        <rFont val="Arial Narrow"/>
        <family val="2"/>
        <charset val="186"/>
      </rPr>
      <t xml:space="preserve">
• Trūkst kompetences atsevišķos, ar pakalpojumu pārvaldības organizēšanu saistītos aspektos, piemēram, pakalpojumu pilnveides plānošanā un efektīvas koordinācijas nodrošināšanā </t>
    </r>
    <r>
      <rPr>
        <b/>
        <sz val="10"/>
        <color rgb="FFFF0000"/>
        <rFont val="Arial Narrow"/>
        <family val="2"/>
        <charset val="186"/>
      </rPr>
      <t>(Termiņš)</t>
    </r>
    <r>
      <rPr>
        <sz val="10"/>
        <rFont val="Arial Narrow"/>
        <family val="2"/>
        <charset val="186"/>
      </rPr>
      <t xml:space="preserve">
• Nav izveidots iestādes pakalpojumu attīstības plāns</t>
    </r>
  </si>
  <si>
    <t>"Pakalpojumu portfolio" ir izstrādāts notiek 1. versijas formalizēšanas process</t>
  </si>
  <si>
    <r>
      <rPr>
        <sz val="10"/>
        <color rgb="FFFF0000"/>
        <rFont val="Arial Narrow"/>
        <family val="2"/>
        <charset val="186"/>
      </rPr>
      <t>Datums no, kura nav šķēršļu, lai plānotu un koordinētu jaunu pakalpojumu izveidi, kad tāda nepieciešamība redīsies</t>
    </r>
    <r>
      <rPr>
        <sz val="10"/>
        <rFont val="Arial Narrow"/>
        <family val="2"/>
        <charset val="186"/>
      </rPr>
      <t xml:space="preserve">
• Trūkst informācija par nepieciešamību ieviest jaunus pakalpojumus ( iestādes iespējamie pakalpojumi nav apzināti)
• Nepilnīgi nodrošināta jaunu Inspekcijas pakalpojumu plānošana</t>
    </r>
  </si>
  <si>
    <r>
      <rPr>
        <sz val="10"/>
        <color rgb="FFFF0000"/>
        <rFont val="Arial Narrow"/>
        <family val="2"/>
        <charset val="186"/>
      </rPr>
      <t>Gala termiņš norāda līdz kuram brīdim sagatavojama Pakalpojumu vides attīstības stratēģijas versija (sadaļa "lielās stratēģijas" ietvarā), kura paredzēts iestrādāt nākošajā Inspekcijas vidēja termiņa stratēģijā. Izstrāde plānota saskaņā ar plānu "Pakalpojumu vides attīstības stratēģijas izveide".</t>
    </r>
    <r>
      <rPr>
        <sz val="10"/>
        <color theme="1"/>
        <rFont val="Arial Narrow"/>
        <family val="2"/>
        <charset val="186"/>
      </rPr>
      <t xml:space="preserve">
• Trūkst zināšanu pilnvērtīgai iestādes pakalpojumu stratēģijas izstrādei
• Nav veikta, ar paklpojumu pārvaldību saistītā, iestādes esošā normatīvā regulējuma pilnveide – amata apraksti, rīkojumi, kārtības, procedūras</t>
    </r>
  </si>
  <si>
    <r>
      <t xml:space="preserve">✦ </t>
    </r>
    <r>
      <rPr>
        <sz val="10"/>
        <color rgb="FFFF0000"/>
        <rFont val="Arial Narrow"/>
        <family val="2"/>
        <charset val="186"/>
      </rPr>
      <t>plāno un koordinē</t>
    </r>
    <r>
      <rPr>
        <sz val="10"/>
        <color theme="1"/>
        <rFont val="Arial Narrow"/>
        <family val="2"/>
        <charset val="186"/>
      </rPr>
      <t xml:space="preserve"> </t>
    </r>
    <r>
      <rPr>
        <b/>
        <sz val="10"/>
        <color rgb="FFFF0000"/>
        <rFont val="Arial Narrow"/>
        <family val="2"/>
        <charset val="186"/>
      </rPr>
      <t>jaunu</t>
    </r>
    <r>
      <rPr>
        <sz val="10"/>
        <color theme="1"/>
        <rFont val="Arial Narrow"/>
        <family val="2"/>
        <charset val="186"/>
      </rPr>
      <t xml:space="preserve"> iestādes pakalpojumu izveidi, nodrošinot to atbilstību vajadzībām:
       ✦ palīdz organizēt un vadīt sadarbību jaunu pakalpojumu ieviešanas gaitā
       ✦ pārrauga jaunu pakalpojumu ieviešanas rezultātus</t>
    </r>
  </si>
  <si>
    <r>
      <t xml:space="preserve">✦ plāno un koordinē </t>
    </r>
    <r>
      <rPr>
        <b/>
        <sz val="10"/>
        <color rgb="FFFF0000"/>
        <rFont val="Arial Narrow"/>
        <family val="2"/>
        <charset val="186"/>
      </rPr>
      <t>esošu</t>
    </r>
    <r>
      <rPr>
        <sz val="10"/>
        <color theme="1"/>
        <rFont val="Arial Narrow"/>
        <family val="2"/>
        <charset val="186"/>
      </rPr>
      <t xml:space="preserve"> iestādes pakalpojumu uzturēšanu, </t>
    </r>
    <r>
      <rPr>
        <sz val="10"/>
        <color rgb="FFFF0000"/>
        <rFont val="Arial Narrow"/>
        <family val="2"/>
        <charset val="186"/>
      </rPr>
      <t>attīstību un pielāgošanu mainīgām pakalpojumu saņēmēju vajadzībām un situācijām</t>
    </r>
  </si>
  <si>
    <r>
      <t xml:space="preserve">✦ </t>
    </r>
    <r>
      <rPr>
        <sz val="10"/>
        <color rgb="FFFF0000"/>
        <rFont val="Arial Narrow"/>
        <family val="2"/>
        <charset val="186"/>
      </rPr>
      <t>plāno un ierosina</t>
    </r>
    <r>
      <rPr>
        <sz val="10"/>
        <color theme="1"/>
        <rFont val="Arial Narrow"/>
        <family val="2"/>
        <charset val="186"/>
      </rPr>
      <t xml:space="preserve"> iestādes pakalpojumu kopuma izmaiņas</t>
    </r>
  </si>
  <si>
    <t>Ir apzinātas un ierosinātas nepieciešamās izmaiņas konkrētiem pakalpojumiem, tomēr to īstenošana pašlaik nav iespējama, jo VIRSIS nenodrošina iespēju veidot kompleksos pakalpojumus un tos korekti atspoguļot pakalpojumu katalogā.</t>
  </si>
  <si>
    <r>
      <t>• Nepietiekošas kompetences efektīvāko un rezultatīvāko veidu (variantu) apzināšanai</t>
    </r>
    <r>
      <rPr>
        <sz val="10"/>
        <color rgb="FFFF0000"/>
        <rFont val="Arial Narrow"/>
        <family val="2"/>
        <charset val="186"/>
      </rPr>
      <t xml:space="preserve"> </t>
    </r>
    <r>
      <rPr>
        <b/>
        <sz val="10"/>
        <color rgb="FFFF0000"/>
        <rFont val="Arial Narrow"/>
        <family val="2"/>
        <charset val="186"/>
      </rPr>
      <t>(Termiņš)</t>
    </r>
    <r>
      <rPr>
        <sz val="10"/>
        <color theme="1"/>
        <rFont val="Arial Narrow"/>
        <family val="2"/>
        <charset val="186"/>
      </rPr>
      <t xml:space="preserve">
• Trūkst informācija efektīvāko un rezultatīvāko veidu (variantu) izvēlei – lēmumu pieņemšanai
• Nav izveidota iestādes pakalpojumu attīstības stratēģija</t>
    </r>
  </si>
  <si>
    <r>
      <t xml:space="preserve">• Nav kompetences par pakalpojumu virzošo rādītāju noteikšanu un kontroli </t>
    </r>
    <r>
      <rPr>
        <b/>
        <sz val="10"/>
        <color rgb="FFFF0000"/>
        <rFont val="Arial Narrow"/>
        <family val="2"/>
        <charset val="186"/>
      </rPr>
      <t>(Termiņš)</t>
    </r>
  </si>
  <si>
    <t>• Pietrūkst kompetences, lai noteiktu kāds ir nepieciešamais nodrošinājums visos pakalpojumu pārvaldības līmeņos un posmos
• Trūkst vadlīniju nepieciešamo spēju un resursu aprēķināšanai un plānošanai
• Attiecībā uz pakalpojumu pārvaldības jomu nav veikta mērķtiecīga nepieciešamo resursu apzināšana, kur nu vēl atbilstoši līmeņiem un posmiem</t>
  </si>
  <si>
    <r>
      <t xml:space="preserve">✦ </t>
    </r>
    <r>
      <rPr>
        <sz val="10"/>
        <color rgb="FFFF0000"/>
        <rFont val="Arial Narrow"/>
        <family val="2"/>
        <charset val="186"/>
      </rPr>
      <t>kontrolē</t>
    </r>
    <r>
      <rPr>
        <sz val="10"/>
        <color theme="1"/>
        <rFont val="Arial Narrow"/>
        <family val="2"/>
        <charset val="186"/>
      </rPr>
      <t xml:space="preserve"> iestādes pakalpojumu pārvaldībai </t>
    </r>
    <r>
      <rPr>
        <sz val="10"/>
        <color rgb="FFFF0000"/>
        <rFont val="Arial Narrow"/>
        <family val="2"/>
        <charset val="186"/>
      </rPr>
      <t>faktiski nepieciešamā un esošā nodrošinājuma atbilstību</t>
    </r>
  </si>
  <si>
    <t xml:space="preserve">Ir apzināti nepieciešamie speciālie normatīvie akti un esošā situācija, pašreiz notiek plānošanas process, lai veiktu nepieciešamās izmaiņas </t>
  </si>
  <si>
    <r>
      <rPr>
        <sz val="10"/>
        <color rgb="FFFF0000"/>
        <rFont val="Arial Narrow"/>
        <family val="2"/>
        <charset val="186"/>
      </rPr>
      <t>Atbilst daļēji, jo esošā situācija ir apzināta, un ir identificēta nepieciešamība pēc jauniem speciālajiem normatīvajiem aktiem. Pašlaik tiek plānots uzsākt jauna INA izstrādi, kas būs saistīta ar pakalpojumu pārvaldību.</t>
    </r>
    <r>
      <rPr>
        <sz val="10"/>
        <color theme="1"/>
        <rFont val="Arial Narrow"/>
        <family val="2"/>
        <charset val="186"/>
      </rPr>
      <t xml:space="preserve">
• Inspekcijā PKV pozīcija formalizēta tikai no 02.04.2025.
• Esošais, pakalpojumu pārvaldības procesu reglamentējošais, iekšējais normatīvais regulējums nenosaka PKV atbildību konkrētā PU izpildē.</t>
    </r>
  </si>
  <si>
    <r>
      <rPr>
        <sz val="10"/>
        <color rgb="FFFF0000"/>
        <rFont val="Arial Narrow"/>
        <family val="2"/>
        <charset val="186"/>
      </rPr>
      <t>Nav nodrošināta pakalpojumu aprakstu ielasīšana no Valsts vienotā reģistra</t>
    </r>
    <r>
      <rPr>
        <sz val="10"/>
        <color theme="1"/>
        <rFont val="Arial Narrow"/>
        <family val="2"/>
        <charset val="186"/>
      </rPr>
      <t xml:space="preserve">
• Automātiska informācijas ielasīšana TVP no vienotā reģistra ir atkarīga no centralizēta risinājuma (VDAA)
• TVP pašreiz tehniski </t>
    </r>
    <r>
      <rPr>
        <b/>
        <sz val="10"/>
        <color theme="1"/>
        <rFont val="Arial Narrow"/>
        <family val="2"/>
        <charset val="186"/>
      </rPr>
      <t>ne</t>
    </r>
    <r>
      <rPr>
        <sz val="10"/>
        <color theme="1"/>
        <rFont val="Arial Narrow"/>
        <family val="2"/>
        <charset val="186"/>
      </rPr>
      <t xml:space="preserve">nodrošina automātisku datu ielasīšanu no vienotā reģistra (saskaņā ar VDAA rakstiski sniegto atbildi, arī viņi nevar pateikt konkrētu datumu, kad šāda funkcionalitāte tiks nodrošināta)
• Netiek nodrošināta pakalpojumu vides nemitīga pilnveide </t>
    </r>
  </si>
  <si>
    <r>
      <t xml:space="preserve">✦ </t>
    </r>
    <r>
      <rPr>
        <sz val="10"/>
        <color rgb="FFFF0000"/>
        <rFont val="Arial Narrow"/>
        <family val="2"/>
        <charset val="186"/>
      </rPr>
      <t>nodrošina un kontrolē</t>
    </r>
    <r>
      <rPr>
        <sz val="10"/>
        <color theme="1"/>
        <rFont val="Arial Narrow"/>
        <family val="2"/>
        <charset val="186"/>
      </rPr>
      <t xml:space="preserve"> visu iestādes pakalpojumu sniegšanas un uzturēšanas rezultativitātes un efektivitātes rādītāju (</t>
    </r>
    <r>
      <rPr>
        <sz val="10"/>
        <color rgb="FFFF0000"/>
        <rFont val="Arial Narrow"/>
        <family val="2"/>
        <charset val="186"/>
      </rPr>
      <t>galveno darbības rādītāju</t>
    </r>
    <r>
      <rPr>
        <sz val="10"/>
        <color theme="1"/>
        <rFont val="Arial Narrow"/>
        <family val="2"/>
        <charset val="186"/>
      </rPr>
      <t xml:space="preserve">) </t>
    </r>
    <r>
      <rPr>
        <sz val="10"/>
        <color rgb="FFFF0000"/>
        <rFont val="Arial Narrow"/>
        <family val="2"/>
        <charset val="186"/>
      </rPr>
      <t>mērīšanu un uzkrāšanu</t>
    </r>
  </si>
  <si>
    <r>
      <rPr>
        <sz val="10"/>
        <color rgb="FFFF0000"/>
        <rFont val="Arial Narrow"/>
        <family val="2"/>
        <charset val="186"/>
      </rPr>
      <t>Atbilst daļēji, jo pašreizējās darbības galvenokārt vērstas uz rezultativitātes pārvaldības nodrošināšanu. Savukārt efektivitātes aspekti, tostarp pakalpojumu sniegšanas un resursu izmantošanas pilnveide, netiek pietiekami analizēti vai attīstīti</t>
    </r>
    <r>
      <rPr>
        <sz val="10"/>
        <color theme="1"/>
        <rFont val="Arial Narrow"/>
        <family val="2"/>
        <charset val="186"/>
      </rPr>
      <t xml:space="preserve">
• PKV pienākumu izpildītāja pozīcija formalizēta tikai no 02.04.2025.</t>
    </r>
  </si>
  <si>
    <t>• Portfolio sākotnējais variants ir pabeigts, notiek tā formalizācija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</si>
</sst>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1"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0"/>
      <color rgb="FFC00000"/>
      <name val="Arial Narrow"/>
      <family val="2"/>
      <charset val="186"/>
    </font>
    <font>
      <sz val="10"/>
      <color theme="1"/>
      <name val="Arial Narrow"/>
      <family val="2"/>
      <charset val="186"/>
    </font>
    <font>
      <sz val="14"/>
      <color theme="1"/>
      <name val="Arial Narrow"/>
      <family val="2"/>
      <charset val="186"/>
    </font>
    <font>
      <sz val="10"/>
      <color theme="0" tint="-0.34998626667073579"/>
      <name val="Arial Narrow"/>
      <family val="2"/>
      <charset val="186"/>
    </font>
    <font>
      <sz val="12"/>
      <color rgb="FFC00000"/>
      <name val="Arial Narrow"/>
      <family val="2"/>
      <charset val="186"/>
    </font>
    <font>
      <sz val="8"/>
      <name val="Calibri"/>
      <family val="2"/>
      <scheme val="minor"/>
    </font>
    <font>
      <sz val="8"/>
      <color theme="0" tint="-0.499984740745262"/>
      <name val="Arial Narrow"/>
      <family val="2"/>
      <charset val="186"/>
    </font>
    <font>
      <sz val="8"/>
      <color theme="0" tint="-0.34998626667073579"/>
      <name val="Arial Narrow"/>
      <family val="2"/>
      <charset val="186"/>
    </font>
    <font>
      <sz val="12"/>
      <color indexed="81"/>
      <name val="Arial Narrow"/>
      <family val="2"/>
      <charset val="186"/>
    </font>
    <font>
      <b/>
      <sz val="12"/>
      <color indexed="81"/>
      <name val="Arial Narrow"/>
      <family val="2"/>
      <charset val="186"/>
    </font>
    <font>
      <sz val="11"/>
      <color theme="1"/>
      <name val="Arial Narrow"/>
      <family val="2"/>
      <charset val="186"/>
    </font>
    <font>
      <b/>
      <sz val="12"/>
      <color rgb="FFC00000"/>
      <name val="Arial Narrow"/>
      <family val="2"/>
      <charset val="186"/>
    </font>
    <font>
      <b/>
      <sz val="14"/>
      <color rgb="FFC00000"/>
      <name val="Arial Narrow"/>
      <family val="2"/>
      <charset val="186"/>
    </font>
    <font>
      <u/>
      <sz val="11"/>
      <color theme="10"/>
      <name val="Calibri"/>
      <family val="2"/>
      <scheme val="minor"/>
    </font>
    <font>
      <sz val="9"/>
      <color rgb="FFC00000"/>
      <name val="Arial Narrow"/>
      <family val="2"/>
      <charset val="186"/>
    </font>
    <font>
      <u/>
      <sz val="12"/>
      <color rgb="FFC00000"/>
      <name val="Arial Narrow"/>
      <family val="2"/>
      <charset val="186"/>
    </font>
    <font>
      <u/>
      <sz val="14"/>
      <color rgb="FFC00000"/>
      <name val="Arial Narrow"/>
      <family val="2"/>
      <charset val="186"/>
    </font>
    <font>
      <sz val="10"/>
      <name val="Arial Narrow"/>
      <family val="2"/>
      <charset val="186"/>
    </font>
    <font>
      <sz val="16"/>
      <color rgb="FFC00000"/>
      <name val="Arial Narrow"/>
      <family val="2"/>
      <charset val="186"/>
    </font>
    <font>
      <u/>
      <sz val="10"/>
      <color rgb="FFC00000"/>
      <name val="Arial Narrow"/>
      <family val="2"/>
      <charset val="186"/>
    </font>
    <font>
      <b/>
      <sz val="10"/>
      <color theme="1"/>
      <name val="Arial Narrow"/>
      <family val="2"/>
      <charset val="186"/>
    </font>
    <font>
      <u/>
      <sz val="14"/>
      <color theme="1"/>
      <name val="Arial Narrow"/>
      <family val="2"/>
      <charset val="186"/>
    </font>
    <font>
      <b/>
      <sz val="14"/>
      <color theme="1"/>
      <name val="Arial Narrow"/>
      <family val="2"/>
      <charset val="186"/>
    </font>
    <font>
      <sz val="8"/>
      <color theme="1"/>
      <name val="Arial Narrow"/>
      <family val="2"/>
      <charset val="186"/>
    </font>
    <font>
      <sz val="8"/>
      <color rgb="FFC00000"/>
      <name val="Arial Narrow"/>
      <family val="2"/>
      <charset val="186"/>
    </font>
    <font>
      <sz val="9"/>
      <color theme="1"/>
      <name val="Arial Narrow"/>
      <family val="2"/>
      <charset val="186"/>
    </font>
    <font>
      <sz val="14"/>
      <color rgb="FFC00000"/>
      <name val="Arial Narrow"/>
      <family val="2"/>
      <charset val="186"/>
    </font>
    <font>
      <sz val="12"/>
      <color indexed="8"/>
      <name val="Arial Narrow"/>
      <family val="2"/>
      <charset val="186"/>
    </font>
    <font>
      <sz val="10"/>
      <color indexed="8"/>
      <name val="Arial Narrow"/>
      <family val="2"/>
      <charset val="186"/>
    </font>
    <font>
      <sz val="11"/>
      <color theme="0" tint="-0.34998626667073579"/>
      <name val="Calibri"/>
      <family val="2"/>
      <scheme val="minor"/>
    </font>
    <font>
      <sz val="12"/>
      <color theme="0" tint="-0.34998626667073579"/>
      <name val="Arial Narrow"/>
      <family val="2"/>
      <charset val="186"/>
    </font>
    <font>
      <sz val="14"/>
      <color theme="0" tint="-0.34998626667073579"/>
      <name val="Arial Narrow"/>
      <family val="2"/>
      <charset val="186"/>
    </font>
    <font>
      <sz val="9"/>
      <color theme="0" tint="-0.34998626667073579"/>
      <name val="Arial Narrow"/>
      <family val="2"/>
      <charset val="186"/>
    </font>
    <font>
      <sz val="8"/>
      <color indexed="8"/>
      <name val="Arial Narrow"/>
      <family val="2"/>
      <charset val="186"/>
    </font>
    <font>
      <sz val="10"/>
      <color rgb="FFFF0000"/>
      <name val="Arial Narrow"/>
      <family val="2"/>
      <charset val="186"/>
    </font>
    <font>
      <b/>
      <sz val="10"/>
      <color rgb="FFFF0000"/>
      <name val="Arial Narrow"/>
      <family val="2"/>
      <charset val="186"/>
    </font>
    <font>
      <sz val="18"/>
      <color rgb="FFC00000"/>
      <name val="Arial Black"/>
      <family val="2"/>
      <charset val="186"/>
    </font>
    <font>
      <b/>
      <u/>
      <sz val="10"/>
      <color theme="1"/>
      <name val="Arial Narrow"/>
      <family val="2"/>
      <charset val="186"/>
    </font>
    <font>
      <b/>
      <u/>
      <sz val="10"/>
      <color rgb="FFFF0000"/>
      <name val="Arial Narrow"/>
      <family val="2"/>
      <charset val="186"/>
    </font>
    <font>
      <u/>
      <sz val="10"/>
      <color rgb="FFFF0000"/>
      <name val="Arial Narrow"/>
      <family val="2"/>
      <charset val="186"/>
    </font>
    <font>
      <u/>
      <sz val="10"/>
      <color theme="1"/>
      <name val="Arial Narrow"/>
      <family val="2"/>
      <charset val="186"/>
    </font>
    <font>
      <sz val="10"/>
      <color rgb="FF00B050"/>
      <name val="Arial Narrow"/>
      <family val="2"/>
      <charset val="186"/>
    </font>
    <font>
      <i/>
      <sz val="10"/>
      <name val="Arial Narrow"/>
      <family val="2"/>
      <charset val="186"/>
    </font>
    <font>
      <i/>
      <sz val="10"/>
      <color theme="1"/>
      <name val="Arial Narrow"/>
      <family val="2"/>
      <charset val="186"/>
    </font>
    <font>
      <b/>
      <sz val="10"/>
      <name val="Arial Narrow"/>
      <family val="2"/>
      <charset val="186"/>
    </font>
  </fonts>
  <fills count="16">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E7"/>
        <bgColor indexed="64"/>
      </patternFill>
    </fill>
    <fill>
      <patternFill patternType="solid">
        <fgColor theme="9" tint="0.79998168889431442"/>
        <bgColor indexed="64"/>
      </patternFill>
    </fill>
    <fill>
      <patternFill patternType="solid">
        <fgColor rgb="FFF8F8F8"/>
        <bgColor indexed="64"/>
      </patternFill>
    </fill>
    <fill>
      <patternFill patternType="solid">
        <fgColor theme="0"/>
        <bgColor indexed="64"/>
      </patternFill>
    </fill>
    <fill>
      <patternFill patternType="solid">
        <fgColor rgb="FFCCFF99"/>
        <bgColor indexed="64"/>
      </patternFill>
    </fill>
    <fill>
      <patternFill patternType="solid">
        <fgColor rgb="FFFFFF99"/>
        <bgColor indexed="64"/>
      </patternFill>
    </fill>
    <fill>
      <patternFill patternType="solid">
        <fgColor rgb="FFFFCCCC"/>
        <bgColor indexed="64"/>
      </patternFill>
    </fill>
    <fill>
      <patternFill patternType="solid">
        <fgColor theme="0" tint="-0.14999847407452621"/>
        <bgColor indexed="64"/>
      </patternFill>
    </fill>
    <fill>
      <patternFill patternType="solid">
        <fgColor rgb="FFE8E8E8"/>
        <bgColor indexed="64"/>
      </patternFill>
    </fill>
    <fill>
      <patternFill patternType="solid">
        <fgColor rgb="FFECECEC"/>
        <bgColor indexed="64"/>
      </patternFill>
    </fill>
  </fills>
  <borders count="3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diagonal/>
    </border>
    <border>
      <left/>
      <right/>
      <top style="thin">
        <color theme="0" tint="-0.14999847407452621"/>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rgb="FFC00000"/>
      </top>
      <bottom style="thin">
        <color rgb="FFC00000"/>
      </bottom>
      <diagonal/>
    </border>
    <border>
      <left/>
      <right/>
      <top/>
      <bottom style="medium">
        <color rgb="FFC00000"/>
      </bottom>
      <diagonal/>
    </border>
    <border>
      <left/>
      <right style="thin">
        <color rgb="FFC00000"/>
      </right>
      <top/>
      <bottom/>
      <diagonal/>
    </border>
    <border>
      <left/>
      <right/>
      <top style="thin">
        <color rgb="FFC00000"/>
      </top>
      <bottom style="thin">
        <color theme="0" tint="-0.14999847407452621"/>
      </bottom>
      <diagonal/>
    </border>
    <border>
      <left style="thin">
        <color theme="0" tint="-0.14999847407452621"/>
      </left>
      <right style="thin">
        <color theme="0" tint="-0.14999847407452621"/>
      </right>
      <top style="thin">
        <color rgb="FFC00000"/>
      </top>
      <bottom style="thin">
        <color theme="0" tint="-0.14999847407452621"/>
      </bottom>
      <diagonal/>
    </border>
    <border>
      <left/>
      <right/>
      <top style="thin">
        <color rgb="FFC00000"/>
      </top>
      <bottom/>
      <diagonal/>
    </border>
    <border>
      <left/>
      <right/>
      <top style="thin">
        <color theme="0" tint="-0.14999847407452621"/>
      </top>
      <bottom style="thin">
        <color rgb="FFC00000"/>
      </bottom>
      <diagonal/>
    </border>
    <border>
      <left style="thin">
        <color theme="0" tint="-0.14999847407452621"/>
      </left>
      <right style="thin">
        <color theme="0" tint="-0.14999847407452621"/>
      </right>
      <top/>
      <bottom style="thin">
        <color rgb="FFC00000"/>
      </bottom>
      <diagonal/>
    </border>
    <border>
      <left style="thin">
        <color theme="0" tint="-0.14999847407452621"/>
      </left>
      <right style="thin">
        <color theme="0" tint="-0.14999847407452621"/>
      </right>
      <top style="thin">
        <color theme="0" tint="-0.14999847407452621"/>
      </top>
      <bottom style="thin">
        <color rgb="FFC00000"/>
      </bottom>
      <diagonal/>
    </border>
    <border>
      <left/>
      <right/>
      <top/>
      <bottom style="thin">
        <color rgb="FFC00000"/>
      </bottom>
      <diagonal/>
    </border>
    <border>
      <left style="thin">
        <color theme="0" tint="-0.14999847407452621"/>
      </left>
      <right style="thin">
        <color theme="0" tint="-0.14999847407452621"/>
      </right>
      <top/>
      <bottom style="medium">
        <color rgb="FFC00000"/>
      </bottom>
      <diagonal/>
    </border>
    <border>
      <left style="thin">
        <color theme="0" tint="-0.14999847407452621"/>
      </left>
      <right/>
      <top/>
      <bottom style="medium">
        <color rgb="FFC00000"/>
      </bottom>
      <diagonal/>
    </border>
    <border>
      <left style="thin">
        <color theme="0" tint="-0.14999847407452621"/>
      </left>
      <right/>
      <top style="thin">
        <color rgb="FFC00000"/>
      </top>
      <bottom style="thin">
        <color theme="0" tint="-0.14999847407452621"/>
      </bottom>
      <diagonal/>
    </border>
    <border>
      <left style="thin">
        <color theme="0" tint="-0.14999847407452621"/>
      </left>
      <right/>
      <top style="thin">
        <color theme="0" tint="-0.14999847407452621"/>
      </top>
      <bottom style="thin">
        <color rgb="FFC00000"/>
      </bottom>
      <diagonal/>
    </border>
    <border>
      <left/>
      <right style="thin">
        <color rgb="FFC00000"/>
      </right>
      <top style="thin">
        <color rgb="FFC00000"/>
      </top>
      <bottom style="thin">
        <color theme="0" tint="-0.14999847407452621"/>
      </bottom>
      <diagonal/>
    </border>
    <border>
      <left/>
      <right style="thin">
        <color rgb="FFC00000"/>
      </right>
      <top style="thin">
        <color theme="0" tint="-0.14999847407452621"/>
      </top>
      <bottom style="thin">
        <color rgb="FFC00000"/>
      </bottom>
      <diagonal/>
    </border>
  </borders>
  <cellStyleXfs count="2">
    <xf numFmtId="0" fontId="0" fillId="0" borderId="0"/>
    <xf numFmtId="0" fontId="29" fillId="0" borderId="0" applyNumberFormat="0" applyFill="0" applyBorder="0" applyAlignment="0" applyProtection="0"/>
  </cellStyleXfs>
  <cellXfs count="268">
    <xf numFmtId="0" fontId="0" fillId="0" borderId="0" xfId="0"/>
    <xf numFmtId="0" fontId="15" fillId="0" borderId="0" xfId="0" applyFont="1" applyAlignment="1">
      <alignment horizontal="center" vertical="center"/>
    </xf>
    <xf numFmtId="0" fontId="15" fillId="0" borderId="0" xfId="0" applyFont="1" applyAlignment="1">
      <alignment horizontal="left" vertical="center"/>
    </xf>
    <xf numFmtId="0" fontId="15" fillId="0" borderId="0" xfId="0" applyFont="1" applyAlignment="1">
      <alignment horizontal="left" vertical="center" wrapText="1"/>
    </xf>
    <xf numFmtId="0" fontId="19" fillId="0" borderId="0" xfId="0" applyFont="1" applyAlignment="1">
      <alignment horizontal="left" vertical="center"/>
    </xf>
    <xf numFmtId="0" fontId="15" fillId="0" borderId="0" xfId="0" applyFont="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20" fillId="0" borderId="0" xfId="0" applyFont="1" applyAlignment="1">
      <alignment horizontal="center" vertical="center"/>
    </xf>
    <xf numFmtId="3" fontId="16" fillId="2" borderId="12" xfId="0" applyNumberFormat="1" applyFont="1" applyFill="1" applyBorder="1" applyAlignment="1">
      <alignment horizontal="center" vertical="center"/>
    </xf>
    <xf numFmtId="0" fontId="15" fillId="2" borderId="7" xfId="0" applyFont="1" applyFill="1" applyBorder="1" applyAlignment="1">
      <alignment vertical="center" wrapText="1"/>
    </xf>
    <xf numFmtId="0" fontId="23" fillId="2" borderId="12" xfId="0" applyFont="1" applyFill="1" applyBorder="1" applyAlignment="1">
      <alignment horizontal="center" vertical="center"/>
    </xf>
    <xf numFmtId="3" fontId="23" fillId="2" borderId="12" xfId="0" applyNumberFormat="1" applyFont="1" applyFill="1" applyBorder="1" applyAlignment="1">
      <alignment horizontal="center" vertical="center"/>
    </xf>
    <xf numFmtId="49" fontId="19" fillId="0" borderId="0" xfId="0" applyNumberFormat="1" applyFont="1" applyAlignment="1">
      <alignment horizontal="center" vertical="center"/>
    </xf>
    <xf numFmtId="14" fontId="17" fillId="0" borderId="1" xfId="0" applyNumberFormat="1" applyFont="1" applyBorder="1" applyAlignment="1">
      <alignment horizontal="center" vertical="center" wrapText="1"/>
    </xf>
    <xf numFmtId="0" fontId="17" fillId="4" borderId="9" xfId="0" applyFont="1" applyFill="1" applyBorder="1" applyAlignment="1">
      <alignment vertical="center"/>
    </xf>
    <xf numFmtId="0" fontId="13" fillId="4" borderId="5" xfId="0" applyFont="1" applyFill="1" applyBorder="1" applyAlignment="1">
      <alignment vertical="center"/>
    </xf>
    <xf numFmtId="14" fontId="28" fillId="0" borderId="1" xfId="0" applyNumberFormat="1" applyFont="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2" xfId="0" applyFont="1" applyFill="1" applyBorder="1" applyAlignment="1">
      <alignment vertical="center" wrapText="1"/>
    </xf>
    <xf numFmtId="0" fontId="22" fillId="2" borderId="0" xfId="0" applyFont="1" applyFill="1" applyAlignment="1">
      <alignment vertical="center" wrapText="1"/>
    </xf>
    <xf numFmtId="0" fontId="23" fillId="2" borderId="8"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0" fontId="11" fillId="2" borderId="1" xfId="0" applyFont="1" applyFill="1" applyBorder="1" applyAlignment="1">
      <alignment horizontal="center" vertical="center" wrapText="1"/>
    </xf>
    <xf numFmtId="3" fontId="17" fillId="0" borderId="1" xfId="0" applyNumberFormat="1" applyFont="1" applyBorder="1" applyAlignment="1">
      <alignment horizontal="right" vertical="center" wrapText="1"/>
    </xf>
    <xf numFmtId="0" fontId="31" fillId="3" borderId="13" xfId="1" applyFont="1" applyFill="1" applyBorder="1" applyAlignment="1">
      <alignment horizontal="center" vertical="center"/>
    </xf>
    <xf numFmtId="0" fontId="23" fillId="3" borderId="7" xfId="0" applyFont="1" applyFill="1" applyBorder="1" applyAlignment="1">
      <alignment horizontal="center" vertical="center"/>
    </xf>
    <xf numFmtId="0" fontId="23" fillId="4" borderId="7" xfId="0" applyFont="1" applyFill="1" applyBorder="1" applyAlignment="1">
      <alignment horizontal="center" vertical="center"/>
    </xf>
    <xf numFmtId="0" fontId="9" fillId="0" borderId="0" xfId="0" applyFont="1" applyAlignment="1">
      <alignment horizontal="center" vertical="center"/>
    </xf>
    <xf numFmtId="0" fontId="20" fillId="3" borderId="12"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31" fillId="4" borderId="10" xfId="1" applyFont="1" applyFill="1" applyBorder="1" applyAlignment="1">
      <alignment horizontal="center" vertical="center"/>
    </xf>
    <xf numFmtId="14" fontId="33" fillId="3" borderId="2" xfId="0" applyNumberFormat="1" applyFont="1" applyFill="1" applyBorder="1" applyAlignment="1">
      <alignment horizontal="center" vertical="center" wrapText="1"/>
    </xf>
    <xf numFmtId="14" fontId="33" fillId="4" borderId="2" xfId="0" applyNumberFormat="1" applyFont="1" applyFill="1" applyBorder="1" applyAlignment="1">
      <alignment horizontal="center" vertical="center" wrapText="1"/>
    </xf>
    <xf numFmtId="1" fontId="16" fillId="5" borderId="12" xfId="0" applyNumberFormat="1" applyFont="1" applyFill="1" applyBorder="1" applyAlignment="1">
      <alignment horizontal="center" vertical="center" wrapText="1"/>
    </xf>
    <xf numFmtId="1" fontId="16" fillId="0" borderId="0" xfId="0" applyNumberFormat="1" applyFont="1" applyAlignment="1">
      <alignment horizontal="center" vertical="center"/>
    </xf>
    <xf numFmtId="0" fontId="17" fillId="2" borderId="12"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27" fillId="0" borderId="1" xfId="0" applyFont="1" applyBorder="1" applyAlignment="1">
      <alignment horizontal="center" vertical="center"/>
    </xf>
    <xf numFmtId="0" fontId="20" fillId="0" borderId="1" xfId="0" applyFont="1" applyBorder="1" applyAlignment="1">
      <alignment horizontal="center" vertical="center"/>
    </xf>
    <xf numFmtId="0" fontId="20" fillId="3"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16" fillId="2" borderId="8"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 xfId="0" applyFont="1" applyFill="1" applyBorder="1" applyAlignment="1">
      <alignment horizontal="center" vertical="center"/>
    </xf>
    <xf numFmtId="14" fontId="28" fillId="2"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14" fontId="17" fillId="2"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3" fontId="16" fillId="2" borderId="1" xfId="0" applyNumberFormat="1" applyFont="1" applyFill="1" applyBorder="1" applyAlignment="1">
      <alignment horizontal="center" vertical="center"/>
    </xf>
    <xf numFmtId="0" fontId="17" fillId="6" borderId="1" xfId="0" applyFont="1" applyFill="1" applyBorder="1" applyAlignment="1">
      <alignment vertical="center" wrapText="1"/>
    </xf>
    <xf numFmtId="0" fontId="17" fillId="6" borderId="1" xfId="0" applyFont="1" applyFill="1" applyBorder="1" applyAlignment="1">
      <alignment horizontal="left" vertical="center" wrapText="1"/>
    </xf>
    <xf numFmtId="0" fontId="31" fillId="2" borderId="3" xfId="1" applyFont="1" applyFill="1" applyBorder="1" applyAlignment="1">
      <alignment horizontal="center" vertical="center"/>
    </xf>
    <xf numFmtId="0" fontId="17" fillId="0" borderId="1" xfId="0" applyFont="1" applyBorder="1" applyAlignment="1">
      <alignment horizontal="left" vertical="top" wrapText="1"/>
    </xf>
    <xf numFmtId="0" fontId="17" fillId="2" borderId="1" xfId="0" applyFont="1" applyFill="1" applyBorder="1" applyAlignment="1">
      <alignment horizontal="left" vertical="top"/>
    </xf>
    <xf numFmtId="0" fontId="17" fillId="0" borderId="0" xfId="0" applyFont="1" applyAlignment="1">
      <alignment horizontal="left" vertical="top" wrapText="1"/>
    </xf>
    <xf numFmtId="0" fontId="17" fillId="2" borderId="7" xfId="0" applyFont="1" applyFill="1" applyBorder="1" applyAlignment="1">
      <alignment horizontal="center" vertical="center" wrapText="1"/>
    </xf>
    <xf numFmtId="0" fontId="23" fillId="2" borderId="0" xfId="0" applyFont="1" applyFill="1" applyAlignment="1">
      <alignment horizontal="center" vertical="center"/>
    </xf>
    <xf numFmtId="0" fontId="16" fillId="2" borderId="10" xfId="0" applyFont="1" applyFill="1" applyBorder="1" applyAlignment="1">
      <alignment horizontal="center" vertical="center" wrapText="1"/>
    </xf>
    <xf numFmtId="0" fontId="18" fillId="7" borderId="1" xfId="0" applyFont="1" applyFill="1" applyBorder="1" applyAlignment="1">
      <alignment horizontal="center" vertical="center"/>
    </xf>
    <xf numFmtId="0" fontId="38" fillId="7" borderId="1" xfId="0" applyFont="1" applyFill="1" applyBorder="1" applyAlignment="1">
      <alignment horizontal="center" vertical="center"/>
    </xf>
    <xf numFmtId="14" fontId="7" fillId="7" borderId="1" xfId="0" applyNumberFormat="1" applyFont="1" applyFill="1" applyBorder="1" applyAlignment="1">
      <alignment horizontal="center" vertical="center" wrapText="1"/>
    </xf>
    <xf numFmtId="49" fontId="18" fillId="7" borderId="1" xfId="0" applyNumberFormat="1" applyFont="1" applyFill="1" applyBorder="1" applyAlignment="1">
      <alignment horizontal="center" vertical="center"/>
    </xf>
    <xf numFmtId="0" fontId="18" fillId="7" borderId="1" xfId="0" applyFont="1" applyFill="1" applyBorder="1" applyAlignment="1">
      <alignment horizontal="center" vertical="center" wrapText="1"/>
    </xf>
    <xf numFmtId="3" fontId="18" fillId="7" borderId="1" xfId="0" applyNumberFormat="1" applyFont="1" applyFill="1" applyBorder="1" applyAlignment="1">
      <alignment horizontal="center" vertical="center"/>
    </xf>
    <xf numFmtId="0" fontId="17" fillId="7" borderId="1" xfId="0" applyFont="1" applyFill="1" applyBorder="1" applyAlignment="1">
      <alignment horizontal="left" vertical="top" wrapText="1"/>
    </xf>
    <xf numFmtId="0" fontId="30" fillId="2" borderId="12" xfId="0" applyFont="1" applyFill="1" applyBorder="1" applyAlignment="1">
      <alignment horizontal="center" vertical="center" wrapText="1"/>
    </xf>
    <xf numFmtId="1" fontId="20" fillId="2" borderId="3" xfId="0" applyNumberFormat="1" applyFont="1" applyFill="1" applyBorder="1" applyAlignment="1">
      <alignment horizontal="center" vertical="center"/>
    </xf>
    <xf numFmtId="1" fontId="22" fillId="8" borderId="0" xfId="0" applyNumberFormat="1" applyFont="1" applyFill="1" applyAlignment="1">
      <alignment horizontal="center" vertical="center"/>
    </xf>
    <xf numFmtId="1" fontId="22" fillId="8" borderId="2" xfId="0" applyNumberFormat="1" applyFont="1" applyFill="1" applyBorder="1" applyAlignment="1">
      <alignment vertical="center" wrapText="1"/>
    </xf>
    <xf numFmtId="0" fontId="39" fillId="8" borderId="0" xfId="0" applyFont="1" applyFill="1" applyAlignment="1">
      <alignment horizontal="center" vertical="center"/>
    </xf>
    <xf numFmtId="1" fontId="22" fillId="8" borderId="12" xfId="0" applyNumberFormat="1" applyFont="1" applyFill="1" applyBorder="1" applyAlignment="1">
      <alignment textRotation="90"/>
    </xf>
    <xf numFmtId="1" fontId="22" fillId="8" borderId="13" xfId="0" applyNumberFormat="1" applyFont="1" applyFill="1" applyBorder="1" applyAlignment="1">
      <alignment vertical="center" textRotation="90"/>
    </xf>
    <xf numFmtId="1" fontId="22" fillId="8" borderId="1" xfId="0" applyNumberFormat="1" applyFont="1" applyFill="1" applyBorder="1" applyAlignment="1">
      <alignment horizontal="center" vertical="center"/>
    </xf>
    <xf numFmtId="1" fontId="22" fillId="0" borderId="0" xfId="0" applyNumberFormat="1" applyFont="1" applyAlignment="1">
      <alignment horizontal="center" vertical="center"/>
    </xf>
    <xf numFmtId="0" fontId="20" fillId="9" borderId="9" xfId="0" applyFont="1" applyFill="1" applyBorder="1" applyAlignment="1">
      <alignment horizontal="left" vertical="center" indent="1"/>
    </xf>
    <xf numFmtId="0" fontId="20" fillId="9" borderId="0" xfId="0" applyFont="1" applyFill="1" applyAlignment="1">
      <alignment horizontal="left" vertical="center" indent="1"/>
    </xf>
    <xf numFmtId="0" fontId="3" fillId="10" borderId="1" xfId="0" applyFont="1" applyFill="1" applyBorder="1" applyAlignment="1">
      <alignment vertical="center"/>
    </xf>
    <xf numFmtId="0" fontId="3" fillId="11" borderId="1" xfId="0" applyFont="1" applyFill="1" applyBorder="1" applyAlignment="1">
      <alignment vertical="center"/>
    </xf>
    <xf numFmtId="0" fontId="3" fillId="12" borderId="1" xfId="0" applyFont="1" applyFill="1" applyBorder="1" applyAlignment="1">
      <alignment vertical="center"/>
    </xf>
    <xf numFmtId="0" fontId="3" fillId="13" borderId="1" xfId="0" applyFont="1" applyFill="1" applyBorder="1" applyAlignment="1">
      <alignment vertical="center"/>
    </xf>
    <xf numFmtId="0" fontId="3" fillId="0" borderId="1" xfId="0" applyFont="1" applyBorder="1" applyAlignment="1">
      <alignment vertical="center"/>
    </xf>
    <xf numFmtId="1" fontId="16" fillId="5" borderId="8" xfId="0" applyNumberFormat="1" applyFont="1" applyFill="1" applyBorder="1" applyAlignment="1">
      <alignment horizontal="center" vertical="center" wrapText="1"/>
    </xf>
    <xf numFmtId="0" fontId="40" fillId="5" borderId="8" xfId="0" applyFont="1" applyFill="1" applyBorder="1" applyAlignment="1">
      <alignment horizontal="center" vertical="center"/>
    </xf>
    <xf numFmtId="1" fontId="18" fillId="5" borderId="1" xfId="0" applyNumberFormat="1" applyFont="1" applyFill="1" applyBorder="1" applyAlignment="1">
      <alignment horizontal="left" vertical="center"/>
    </xf>
    <xf numFmtId="1" fontId="16" fillId="5" borderId="1" xfId="0" applyNumberFormat="1" applyFont="1" applyFill="1" applyBorder="1" applyAlignment="1">
      <alignment horizontal="center" vertical="center"/>
    </xf>
    <xf numFmtId="0" fontId="20" fillId="2" borderId="8" xfId="0" applyFont="1" applyFill="1" applyBorder="1" applyAlignment="1">
      <alignment vertical="center"/>
    </xf>
    <xf numFmtId="0" fontId="20" fillId="2" borderId="6" xfId="0" applyFont="1" applyFill="1" applyBorder="1" applyAlignment="1">
      <alignment vertical="center"/>
    </xf>
    <xf numFmtId="49" fontId="41" fillId="2" borderId="7" xfId="0" applyNumberFormat="1" applyFont="1" applyFill="1" applyBorder="1" applyAlignment="1">
      <alignment textRotation="90" wrapText="1"/>
    </xf>
    <xf numFmtId="49" fontId="41" fillId="2" borderId="12" xfId="0" applyNumberFormat="1" applyFont="1" applyFill="1" applyBorder="1" applyAlignment="1">
      <alignment textRotation="90" wrapText="1"/>
    </xf>
    <xf numFmtId="0" fontId="39" fillId="2" borderId="12" xfId="0" applyFont="1" applyFill="1" applyBorder="1" applyAlignment="1">
      <alignment horizontal="center" vertical="center"/>
    </xf>
    <xf numFmtId="49" fontId="2" fillId="2" borderId="12"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0" xfId="0" applyNumberFormat="1" applyFont="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vertical="center"/>
    </xf>
    <xf numFmtId="0" fontId="2" fillId="0" borderId="0" xfId="0" applyFont="1" applyAlignment="1">
      <alignment horizontal="left" vertical="center"/>
    </xf>
    <xf numFmtId="0" fontId="2" fillId="6" borderId="10" xfId="0" applyFont="1" applyFill="1" applyBorder="1" applyAlignment="1">
      <alignment horizontal="left" vertical="center"/>
    </xf>
    <xf numFmtId="0" fontId="2" fillId="6" borderId="0" xfId="0" applyFont="1" applyFill="1" applyAlignment="1">
      <alignment horizontal="left" vertical="center"/>
    </xf>
    <xf numFmtId="0" fontId="2" fillId="6" borderId="16" xfId="0" applyFont="1" applyFill="1" applyBorder="1" applyAlignment="1">
      <alignment horizontal="left" vertical="center"/>
    </xf>
    <xf numFmtId="0" fontId="2" fillId="0" borderId="0" xfId="0" applyFont="1" applyAlignment="1">
      <alignment horizontal="left" vertical="center" wrapText="1"/>
    </xf>
    <xf numFmtId="0" fontId="18" fillId="0" borderId="18" xfId="0" applyFont="1" applyBorder="1" applyAlignment="1">
      <alignment horizontal="left" vertical="center" wrapText="1"/>
    </xf>
    <xf numFmtId="0" fontId="2" fillId="2" borderId="0" xfId="0" applyFont="1" applyFill="1" applyAlignment="1">
      <alignment horizontal="left" vertical="center" wrapText="1"/>
    </xf>
    <xf numFmtId="0" fontId="43" fillId="2" borderId="0" xfId="0" applyFont="1" applyFill="1" applyAlignment="1">
      <alignment horizontal="right" vertical="center" wrapText="1"/>
    </xf>
    <xf numFmtId="0" fontId="2" fillId="2" borderId="0" xfId="0" applyFont="1" applyFill="1" applyAlignment="1">
      <alignment vertical="center" wrapText="1"/>
    </xf>
    <xf numFmtId="0" fontId="44" fillId="2" borderId="0" xfId="0" applyFont="1" applyFill="1" applyAlignment="1">
      <alignment vertical="center" wrapText="1"/>
    </xf>
    <xf numFmtId="0" fontId="43" fillId="2" borderId="0" xfId="0" applyFont="1" applyFill="1" applyAlignment="1">
      <alignment horizontal="left" vertical="center" wrapText="1"/>
    </xf>
    <xf numFmtId="0" fontId="43" fillId="0" borderId="0" xfId="0" applyFont="1" applyAlignment="1">
      <alignment horizontal="left" vertical="center" wrapText="1"/>
    </xf>
    <xf numFmtId="0" fontId="45" fillId="0" borderId="0" xfId="0" applyFont="1"/>
    <xf numFmtId="0" fontId="46" fillId="2" borderId="0" xfId="0" applyFont="1" applyFill="1" applyAlignment="1">
      <alignment horizontal="right" vertical="center" wrapText="1"/>
    </xf>
    <xf numFmtId="0" fontId="47" fillId="0" borderId="0" xfId="0" applyFont="1" applyAlignment="1">
      <alignment horizontal="left" vertical="center" wrapText="1"/>
    </xf>
    <xf numFmtId="0" fontId="20" fillId="2" borderId="0" xfId="0" applyFont="1" applyFill="1" applyAlignment="1">
      <alignment horizontal="center" vertical="center" wrapText="1"/>
    </xf>
    <xf numFmtId="0" fontId="19" fillId="2" borderId="0" xfId="0" applyFont="1" applyFill="1" applyAlignment="1">
      <alignment vertical="center" wrapText="1"/>
    </xf>
    <xf numFmtId="0" fontId="46" fillId="2" borderId="0" xfId="0" applyFont="1" applyFill="1" applyAlignment="1">
      <alignment horizontal="left" vertical="center" wrapText="1"/>
    </xf>
    <xf numFmtId="0" fontId="47" fillId="0" borderId="18" xfId="0" applyFont="1" applyBorder="1" applyAlignment="1">
      <alignment horizontal="left" vertical="center" wrapText="1"/>
    </xf>
    <xf numFmtId="0" fontId="46" fillId="0" borderId="0" xfId="0" applyFont="1" applyAlignment="1">
      <alignment horizontal="left" vertical="center" wrapText="1"/>
    </xf>
    <xf numFmtId="0" fontId="43" fillId="2" borderId="9" xfId="0" applyFont="1" applyFill="1" applyBorder="1" applyAlignment="1">
      <alignment horizontal="right" vertical="center" wrapText="1"/>
    </xf>
    <xf numFmtId="0" fontId="43" fillId="10" borderId="9" xfId="0" applyFont="1" applyFill="1" applyBorder="1" applyAlignment="1">
      <alignment horizontal="right" vertical="center" wrapText="1"/>
    </xf>
    <xf numFmtId="0" fontId="43" fillId="2" borderId="9" xfId="0" applyFont="1" applyFill="1" applyBorder="1" applyAlignment="1">
      <alignment horizontal="center" vertical="center" wrapText="1"/>
    </xf>
    <xf numFmtId="164" fontId="48" fillId="2" borderId="7" xfId="0" applyNumberFormat="1" applyFont="1" applyFill="1" applyBorder="1" applyAlignment="1">
      <alignment horizontal="center" vertical="center" wrapText="1"/>
    </xf>
    <xf numFmtId="0" fontId="43" fillId="2" borderId="9" xfId="0" applyFont="1" applyFill="1" applyBorder="1" applyAlignment="1">
      <alignment horizontal="left" vertical="center" wrapText="1"/>
    </xf>
    <xf numFmtId="0" fontId="43" fillId="14" borderId="19" xfId="0" applyFont="1" applyFill="1" applyBorder="1" applyAlignment="1">
      <alignment horizontal="right" vertical="center" wrapText="1"/>
    </xf>
    <xf numFmtId="0" fontId="43" fillId="15" borderId="19" xfId="0" applyFont="1" applyFill="1" applyBorder="1" applyAlignment="1">
      <alignment horizontal="right" vertical="center" wrapText="1"/>
    </xf>
    <xf numFmtId="0" fontId="43" fillId="11" borderId="19" xfId="0" applyFont="1" applyFill="1" applyBorder="1" applyAlignment="1">
      <alignment horizontal="right" vertical="center" wrapText="1"/>
    </xf>
    <xf numFmtId="0" fontId="43" fillId="14" borderId="19" xfId="0" applyFont="1" applyFill="1" applyBorder="1" applyAlignment="1">
      <alignment horizontal="center" vertical="center" wrapText="1"/>
    </xf>
    <xf numFmtId="164" fontId="48" fillId="14" borderId="20" xfId="0" applyNumberFormat="1" applyFont="1" applyFill="1" applyBorder="1" applyAlignment="1">
      <alignment horizontal="center" vertical="center" wrapText="1"/>
    </xf>
    <xf numFmtId="0" fontId="43" fillId="14" borderId="19" xfId="0" applyFont="1" applyFill="1" applyBorder="1" applyAlignment="1">
      <alignment horizontal="left" vertical="center" wrapText="1"/>
    </xf>
    <xf numFmtId="0" fontId="43" fillId="14" borderId="22" xfId="0" applyFont="1" applyFill="1" applyBorder="1" applyAlignment="1">
      <alignment horizontal="right" vertical="center" wrapText="1"/>
    </xf>
    <xf numFmtId="0" fontId="43" fillId="15" borderId="22" xfId="0" applyFont="1" applyFill="1" applyBorder="1" applyAlignment="1">
      <alignment horizontal="right" vertical="center" wrapText="1"/>
    </xf>
    <xf numFmtId="0" fontId="43" fillId="12" borderId="22" xfId="0" applyFont="1" applyFill="1" applyBorder="1" applyAlignment="1">
      <alignment horizontal="right" vertical="center" wrapText="1"/>
    </xf>
    <xf numFmtId="0" fontId="43" fillId="14" borderId="22" xfId="0" applyFont="1" applyFill="1" applyBorder="1" applyAlignment="1">
      <alignment horizontal="center" vertical="center" wrapText="1"/>
    </xf>
    <xf numFmtId="164" fontId="48" fillId="14" borderId="23" xfId="0" applyNumberFormat="1" applyFont="1" applyFill="1" applyBorder="1" applyAlignment="1">
      <alignment horizontal="center" vertical="center" wrapText="1"/>
    </xf>
    <xf numFmtId="0" fontId="43" fillId="14" borderId="22" xfId="0" applyFont="1" applyFill="1" applyBorder="1" applyAlignment="1">
      <alignment horizontal="left" vertical="center" wrapText="1"/>
    </xf>
    <xf numFmtId="164" fontId="48" fillId="14" borderId="24" xfId="0" applyNumberFormat="1" applyFont="1" applyFill="1" applyBorder="1" applyAlignment="1">
      <alignment horizontal="center" vertical="center" wrapText="1"/>
    </xf>
    <xf numFmtId="0" fontId="43" fillId="2" borderId="10" xfId="0" applyFont="1" applyFill="1" applyBorder="1" applyAlignment="1">
      <alignment horizontal="right" vertical="center" wrapText="1"/>
    </xf>
    <xf numFmtId="0" fontId="43" fillId="13" borderId="10" xfId="0" applyFont="1" applyFill="1" applyBorder="1" applyAlignment="1">
      <alignment horizontal="right" vertical="center" wrapText="1"/>
    </xf>
    <xf numFmtId="0" fontId="43" fillId="2" borderId="10" xfId="0" applyFont="1" applyFill="1" applyBorder="1" applyAlignment="1">
      <alignment horizontal="center" vertical="center" wrapText="1"/>
    </xf>
    <xf numFmtId="164" fontId="48" fillId="2" borderId="13" xfId="0" applyNumberFormat="1" applyFont="1" applyFill="1" applyBorder="1" applyAlignment="1">
      <alignment horizontal="center" vertical="center" wrapText="1"/>
    </xf>
    <xf numFmtId="0" fontId="43" fillId="2" borderId="10" xfId="0" applyFont="1" applyFill="1" applyBorder="1" applyAlignment="1">
      <alignment horizontal="left" vertical="center" wrapText="1"/>
    </xf>
    <xf numFmtId="164" fontId="30" fillId="2" borderId="7" xfId="0" applyNumberFormat="1" applyFont="1" applyFill="1" applyBorder="1" applyAlignment="1">
      <alignment horizontal="center" vertical="center" wrapText="1"/>
    </xf>
    <xf numFmtId="0" fontId="39" fillId="14" borderId="26" xfId="0" applyFont="1" applyFill="1" applyBorder="1" applyAlignment="1">
      <alignment horizontal="center" textRotation="90" wrapText="1"/>
    </xf>
    <xf numFmtId="0" fontId="19" fillId="2" borderId="0" xfId="0" applyFont="1" applyFill="1" applyAlignment="1">
      <alignment horizontal="center" vertical="center" wrapText="1"/>
    </xf>
    <xf numFmtId="0" fontId="43" fillId="14" borderId="21" xfId="0" applyFont="1" applyFill="1" applyBorder="1" applyAlignment="1">
      <alignment horizontal="right" vertical="center" wrapText="1"/>
    </xf>
    <xf numFmtId="0" fontId="43" fillId="12" borderId="19" xfId="0" applyFont="1" applyFill="1" applyBorder="1" applyAlignment="1">
      <alignment horizontal="right" vertical="center" wrapText="1"/>
    </xf>
    <xf numFmtId="0" fontId="49" fillId="14" borderId="20" xfId="0" applyFont="1" applyFill="1" applyBorder="1" applyAlignment="1">
      <alignment horizontal="center" vertical="center" wrapText="1"/>
    </xf>
    <xf numFmtId="0" fontId="43" fillId="14" borderId="28" xfId="0" applyFont="1" applyFill="1" applyBorder="1" applyAlignment="1">
      <alignment horizontal="center" vertical="center" wrapText="1"/>
    </xf>
    <xf numFmtId="0" fontId="43" fillId="11" borderId="22" xfId="0" applyFont="1" applyFill="1" applyBorder="1" applyAlignment="1">
      <alignment horizontal="right" vertical="center" wrapText="1"/>
    </xf>
    <xf numFmtId="0" fontId="49" fillId="14" borderId="24" xfId="0" applyFont="1" applyFill="1" applyBorder="1" applyAlignment="1">
      <alignment horizontal="center" vertical="center" wrapText="1"/>
    </xf>
    <xf numFmtId="0" fontId="43" fillId="14" borderId="29" xfId="0" applyFont="1" applyFill="1" applyBorder="1" applyAlignment="1">
      <alignment horizontal="center" vertical="center" wrapText="1"/>
    </xf>
    <xf numFmtId="0" fontId="43" fillId="2" borderId="19" xfId="0" applyFont="1" applyFill="1" applyBorder="1" applyAlignment="1">
      <alignment vertical="center" textRotation="90" wrapText="1"/>
    </xf>
    <xf numFmtId="0" fontId="20" fillId="2" borderId="19" xfId="0" applyFont="1" applyFill="1" applyBorder="1" applyAlignment="1">
      <alignment horizontal="right" vertical="center" wrapText="1"/>
    </xf>
    <xf numFmtId="0" fontId="43" fillId="2" borderId="19" xfId="0" applyFont="1" applyFill="1" applyBorder="1" applyAlignment="1">
      <alignment horizontal="right" vertical="center" wrapText="1"/>
    </xf>
    <xf numFmtId="0" fontId="46" fillId="2" borderId="19" xfId="0" applyFont="1" applyFill="1" applyBorder="1" applyAlignment="1">
      <alignment horizontal="right" vertical="center" wrapText="1"/>
    </xf>
    <xf numFmtId="0" fontId="20" fillId="2" borderId="19" xfId="0" applyFont="1" applyFill="1" applyBorder="1" applyAlignment="1">
      <alignment horizontal="center" vertical="center" wrapText="1"/>
    </xf>
    <xf numFmtId="164" fontId="30" fillId="2" borderId="20" xfId="0" applyNumberFormat="1" applyFont="1" applyFill="1" applyBorder="1" applyAlignment="1">
      <alignment horizontal="center" vertical="center" wrapText="1"/>
    </xf>
    <xf numFmtId="0" fontId="43" fillId="2" borderId="19" xfId="0" applyFont="1" applyFill="1" applyBorder="1" applyAlignment="1">
      <alignment horizontal="left" vertical="center" wrapText="1"/>
    </xf>
    <xf numFmtId="0" fontId="46" fillId="7" borderId="0" xfId="0" applyFont="1" applyFill="1" applyAlignment="1">
      <alignment horizontal="right" vertical="center" wrapText="1"/>
    </xf>
    <xf numFmtId="0" fontId="20" fillId="7" borderId="0" xfId="0" applyFont="1" applyFill="1" applyAlignment="1">
      <alignment horizontal="center" vertical="center" wrapText="1"/>
    </xf>
    <xf numFmtId="164" fontId="30" fillId="7" borderId="7" xfId="0" applyNumberFormat="1" applyFont="1" applyFill="1" applyBorder="1" applyAlignment="1">
      <alignment horizontal="center" vertical="center" wrapText="1"/>
    </xf>
    <xf numFmtId="0" fontId="46" fillId="7" borderId="0" xfId="0" applyFont="1" applyFill="1" applyAlignment="1">
      <alignment horizontal="left" vertical="center" wrapText="1"/>
    </xf>
    <xf numFmtId="0" fontId="39" fillId="0" borderId="0" xfId="0" applyFont="1" applyAlignment="1">
      <alignment horizontal="left" vertical="center" wrapText="1"/>
    </xf>
    <xf numFmtId="3" fontId="17" fillId="0" borderId="1" xfId="0" applyNumberFormat="1" applyFont="1" applyBorder="1" applyAlignment="1">
      <alignment horizontal="center" vertical="center" wrapText="1"/>
    </xf>
    <xf numFmtId="0" fontId="43" fillId="14" borderId="30" xfId="0" applyFont="1" applyFill="1" applyBorder="1" applyAlignment="1">
      <alignment horizontal="center" vertical="center" wrapText="1"/>
    </xf>
    <xf numFmtId="0" fontId="43" fillId="14" borderId="31" xfId="0" applyFont="1" applyFill="1" applyBorder="1" applyAlignment="1">
      <alignment horizontal="center" vertical="center" wrapText="1"/>
    </xf>
    <xf numFmtId="0" fontId="43" fillId="14" borderId="25" xfId="0" applyFont="1" applyFill="1" applyBorder="1" applyAlignment="1">
      <alignment horizontal="center" vertical="center" wrapText="1"/>
    </xf>
    <xf numFmtId="0" fontId="43" fillId="14" borderId="21" xfId="0" applyFont="1" applyFill="1" applyBorder="1" applyAlignment="1">
      <alignment horizontal="center" vertical="center" wrapText="1"/>
    </xf>
    <xf numFmtId="0" fontId="50" fillId="0" borderId="1" xfId="0" applyFont="1" applyBorder="1" applyAlignment="1">
      <alignment horizontal="left" vertical="top" wrapText="1"/>
    </xf>
    <xf numFmtId="14" fontId="28" fillId="0" borderId="1" xfId="0" quotePrefix="1" applyNumberFormat="1" applyFont="1" applyBorder="1" applyAlignment="1">
      <alignment horizontal="center" vertical="center"/>
    </xf>
    <xf numFmtId="0" fontId="17" fillId="9" borderId="1" xfId="0" applyFont="1" applyFill="1" applyBorder="1" applyAlignment="1">
      <alignment horizontal="left" vertical="top" wrapText="1"/>
    </xf>
    <xf numFmtId="0" fontId="50" fillId="9" borderId="1" xfId="0" applyFont="1" applyFill="1" applyBorder="1" applyAlignment="1">
      <alignment horizontal="left" vertical="top" wrapText="1"/>
    </xf>
    <xf numFmtId="0" fontId="33" fillId="0" borderId="1" xfId="0" applyFont="1" applyBorder="1" applyAlignment="1">
      <alignment horizontal="left" vertical="top" wrapText="1"/>
    </xf>
    <xf numFmtId="0" fontId="20" fillId="13" borderId="1" xfId="0" applyFont="1" applyFill="1" applyBorder="1" applyAlignment="1">
      <alignment horizontal="center" vertical="center"/>
    </xf>
    <xf numFmtId="0" fontId="20" fillId="9" borderId="1" xfId="0" applyFont="1" applyFill="1" applyBorder="1" applyAlignment="1">
      <alignment horizontal="center" vertical="center"/>
    </xf>
    <xf numFmtId="0" fontId="8" fillId="2" borderId="12" xfId="0" applyFont="1" applyFill="1" applyBorder="1" applyAlignment="1">
      <alignment horizontal="center" vertical="center" wrapText="1"/>
    </xf>
    <xf numFmtId="0" fontId="17" fillId="2" borderId="12" xfId="0" applyFont="1" applyFill="1" applyBorder="1" applyAlignment="1">
      <alignment horizontal="center" vertical="top" wrapText="1"/>
    </xf>
    <xf numFmtId="0" fontId="17" fillId="2" borderId="1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31" fillId="2" borderId="11" xfId="1" applyFont="1" applyFill="1" applyBorder="1" applyAlignment="1">
      <alignment horizontal="left" vertical="center" indent="1"/>
    </xf>
    <xf numFmtId="0" fontId="31" fillId="2" borderId="4" xfId="1" applyFont="1" applyFill="1" applyBorder="1" applyAlignment="1">
      <alignment horizontal="left" vertical="center" indent="1"/>
    </xf>
    <xf numFmtId="0" fontId="16" fillId="2" borderId="10" xfId="0" applyFont="1" applyFill="1" applyBorder="1" applyAlignment="1">
      <alignment horizontal="left" vertical="center" wrapText="1"/>
    </xf>
    <xf numFmtId="0" fontId="16" fillId="2" borderId="15" xfId="0" applyFont="1" applyFill="1" applyBorder="1" applyAlignment="1">
      <alignment horizontal="left" vertical="center" wrapText="1"/>
    </xf>
    <xf numFmtId="0" fontId="15" fillId="2" borderId="2" xfId="0" applyFont="1" applyFill="1" applyBorder="1" applyAlignment="1">
      <alignment horizontal="center"/>
    </xf>
    <xf numFmtId="0" fontId="15" fillId="2" borderId="8" xfId="0" applyFont="1" applyFill="1" applyBorder="1" applyAlignment="1">
      <alignment horizontal="center"/>
    </xf>
    <xf numFmtId="0" fontId="17" fillId="4" borderId="12" xfId="0" applyFont="1" applyFill="1" applyBorder="1" applyAlignment="1">
      <alignment horizontal="center" textRotation="90" wrapText="1"/>
    </xf>
    <xf numFmtId="1" fontId="34" fillId="5" borderId="9" xfId="0" applyNumberFormat="1" applyFont="1" applyFill="1" applyBorder="1" applyAlignment="1">
      <alignment horizontal="center" vertical="center" wrapText="1"/>
    </xf>
    <xf numFmtId="1" fontId="34" fillId="5" borderId="0" xfId="0" applyNumberFormat="1" applyFont="1" applyFill="1" applyAlignment="1">
      <alignment horizontal="center" vertical="center" wrapText="1"/>
    </xf>
    <xf numFmtId="1" fontId="20" fillId="5" borderId="12" xfId="0" applyNumberFormat="1" applyFont="1" applyFill="1" applyBorder="1" applyAlignment="1">
      <alignment horizontal="center" textRotation="90" wrapText="1"/>
    </xf>
    <xf numFmtId="0" fontId="10" fillId="2" borderId="12" xfId="0" applyFont="1" applyFill="1" applyBorder="1" applyAlignment="1">
      <alignment horizontal="center" textRotation="90" wrapText="1"/>
    </xf>
    <xf numFmtId="0" fontId="17" fillId="4" borderId="0" xfId="0" applyFont="1" applyFill="1" applyAlignment="1">
      <alignment horizontal="center" textRotation="90" wrapText="1"/>
    </xf>
    <xf numFmtId="0" fontId="1" fillId="2" borderId="3"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4" xfId="0" applyFont="1" applyFill="1" applyBorder="1" applyAlignment="1">
      <alignment horizontal="left" vertical="center"/>
    </xf>
    <xf numFmtId="0" fontId="15" fillId="2" borderId="2" xfId="0" applyFont="1" applyFill="1" applyBorder="1" applyAlignment="1">
      <alignment horizontal="center" vertical="center"/>
    </xf>
    <xf numFmtId="0" fontId="15" fillId="2" borderId="8" xfId="0" applyFont="1" applyFill="1" applyBorder="1" applyAlignment="1">
      <alignment horizontal="center" vertical="center"/>
    </xf>
    <xf numFmtId="0" fontId="35" fillId="6" borderId="3" xfId="1" applyFont="1" applyFill="1" applyBorder="1" applyAlignment="1">
      <alignment horizontal="center" vertical="center"/>
    </xf>
    <xf numFmtId="0" fontId="35" fillId="6" borderId="4" xfId="1" applyFont="1" applyFill="1" applyBorder="1" applyAlignment="1">
      <alignment horizontal="center" vertical="center"/>
    </xf>
    <xf numFmtId="0" fontId="9" fillId="2" borderId="4"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6" fillId="6" borderId="1" xfId="0" applyFont="1" applyFill="1" applyBorder="1" applyAlignment="1">
      <alignment horizontal="center" vertical="center"/>
    </xf>
    <xf numFmtId="0" fontId="37" fillId="7" borderId="1" xfId="1" applyFont="1" applyFill="1" applyBorder="1" applyAlignment="1">
      <alignment horizontal="left" vertical="center" wrapText="1"/>
    </xf>
    <xf numFmtId="49" fontId="16" fillId="6" borderId="1" xfId="0" applyNumberFormat="1" applyFont="1" applyFill="1" applyBorder="1" applyAlignment="1">
      <alignment horizontal="center" vertical="center"/>
    </xf>
    <xf numFmtId="0" fontId="5" fillId="2" borderId="4" xfId="0" applyFont="1" applyFill="1" applyBorder="1" applyAlignment="1">
      <alignment horizontal="left" vertical="center" wrapText="1"/>
    </xf>
    <xf numFmtId="0" fontId="11" fillId="2" borderId="2" xfId="0" applyFont="1" applyFill="1" applyBorder="1" applyAlignment="1">
      <alignment horizontal="center" vertical="center"/>
    </xf>
    <xf numFmtId="0" fontId="15" fillId="2" borderId="5" xfId="0" applyFont="1" applyFill="1" applyBorder="1" applyAlignment="1">
      <alignment horizontal="center"/>
    </xf>
    <xf numFmtId="0" fontId="15" fillId="2" borderId="6" xfId="0" applyFont="1" applyFill="1" applyBorder="1" applyAlignment="1">
      <alignment horizontal="center"/>
    </xf>
    <xf numFmtId="0" fontId="17" fillId="3" borderId="12" xfId="0" applyFont="1" applyFill="1" applyBorder="1" applyAlignment="1">
      <alignment horizontal="center" textRotation="90" wrapText="1"/>
    </xf>
    <xf numFmtId="0" fontId="12" fillId="2" borderId="12" xfId="0" applyFont="1" applyFill="1" applyBorder="1" applyAlignment="1">
      <alignment horizontal="center" vertical="center" wrapText="1"/>
    </xf>
    <xf numFmtId="0" fontId="14" fillId="2" borderId="12" xfId="0" applyFont="1" applyFill="1" applyBorder="1" applyAlignment="1">
      <alignment horizontal="center" vertical="center" wrapText="1"/>
    </xf>
    <xf numFmtId="1" fontId="22" fillId="8" borderId="12" xfId="0" applyNumberFormat="1" applyFont="1" applyFill="1" applyBorder="1" applyAlignment="1">
      <alignment horizontal="center" vertical="center" textRotation="90"/>
    </xf>
    <xf numFmtId="0" fontId="1" fillId="2" borderId="4" xfId="0" applyFont="1" applyFill="1" applyBorder="1" applyAlignment="1">
      <alignment horizontal="left" vertical="center" wrapText="1"/>
    </xf>
    <xf numFmtId="0" fontId="9" fillId="2" borderId="5"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26" fillId="3" borderId="5" xfId="0" applyFont="1" applyFill="1" applyBorder="1" applyAlignment="1">
      <alignment horizontal="center" vertical="center"/>
    </xf>
    <xf numFmtId="0" fontId="26" fillId="3" borderId="9" xfId="0" applyFont="1" applyFill="1" applyBorder="1" applyAlignment="1">
      <alignment horizontal="center" vertical="center"/>
    </xf>
    <xf numFmtId="0" fontId="26" fillId="3" borderId="6" xfId="0" applyFont="1" applyFill="1" applyBorder="1" applyAlignment="1">
      <alignment horizontal="center" vertical="center"/>
    </xf>
    <xf numFmtId="0" fontId="17" fillId="3" borderId="2" xfId="0" applyFont="1" applyFill="1" applyBorder="1" applyAlignment="1">
      <alignment horizontal="center" textRotation="90" wrapText="1"/>
    </xf>
    <xf numFmtId="0" fontId="4" fillId="2" borderId="14"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17" fillId="2" borderId="2" xfId="0" applyFont="1" applyFill="1" applyBorder="1" applyAlignment="1">
      <alignment horizontal="right" vertical="center"/>
    </xf>
    <xf numFmtId="0" fontId="17" fillId="2" borderId="0" xfId="0" applyFont="1" applyFill="1" applyAlignment="1">
      <alignment horizontal="right" vertical="center"/>
    </xf>
    <xf numFmtId="0" fontId="17" fillId="2" borderId="3" xfId="0" applyFont="1" applyFill="1" applyBorder="1" applyAlignment="1">
      <alignment horizontal="right" vertical="center"/>
    </xf>
    <xf numFmtId="0" fontId="17" fillId="2" borderId="11" xfId="0" applyFont="1" applyFill="1" applyBorder="1" applyAlignment="1">
      <alignment horizontal="right" vertical="center"/>
    </xf>
    <xf numFmtId="0" fontId="17" fillId="2" borderId="5" xfId="0" applyFont="1" applyFill="1" applyBorder="1" applyAlignment="1">
      <alignment horizontal="right" vertical="center" wrapText="1"/>
    </xf>
    <xf numFmtId="0" fontId="17" fillId="2" borderId="9" xfId="0" applyFont="1" applyFill="1" applyBorder="1" applyAlignment="1">
      <alignment horizontal="right" vertical="center" wrapText="1"/>
    </xf>
    <xf numFmtId="0" fontId="39" fillId="2" borderId="5" xfId="0" applyFont="1" applyFill="1" applyBorder="1" applyAlignment="1">
      <alignment horizontal="center" textRotation="90" wrapText="1"/>
    </xf>
    <xf numFmtId="0" fontId="39" fillId="2" borderId="2" xfId="0" applyFont="1" applyFill="1" applyBorder="1" applyAlignment="1">
      <alignment horizontal="center" textRotation="90" wrapText="1"/>
    </xf>
    <xf numFmtId="0" fontId="2" fillId="2" borderId="4" xfId="0" applyFont="1" applyFill="1" applyBorder="1" applyAlignment="1">
      <alignment horizontal="left" vertical="center" wrapText="1"/>
    </xf>
    <xf numFmtId="0" fontId="6" fillId="2" borderId="4" xfId="0" applyFont="1" applyFill="1" applyBorder="1" applyAlignment="1">
      <alignment horizontal="left" vertical="center" wrapText="1"/>
    </xf>
    <xf numFmtId="1" fontId="28" fillId="5" borderId="2" xfId="0" applyNumberFormat="1" applyFont="1" applyFill="1" applyBorder="1" applyAlignment="1">
      <alignment horizontal="center" vertical="center" wrapText="1"/>
    </xf>
    <xf numFmtId="1" fontId="28" fillId="5" borderId="0" xfId="0" applyNumberFormat="1" applyFont="1" applyFill="1" applyAlignment="1">
      <alignment horizontal="center" vertical="center" wrapText="1"/>
    </xf>
    <xf numFmtId="1" fontId="28" fillId="5" borderId="8" xfId="0" applyNumberFormat="1" applyFont="1" applyFill="1" applyBorder="1" applyAlignment="1">
      <alignment horizontal="center" vertical="center" wrapText="1"/>
    </xf>
    <xf numFmtId="0" fontId="52" fillId="14" borderId="21" xfId="0" applyFont="1" applyFill="1" applyBorder="1" applyAlignment="1">
      <alignment horizontal="center" vertical="center" wrapText="1"/>
    </xf>
    <xf numFmtId="0" fontId="52" fillId="14" borderId="25" xfId="0" applyFont="1" applyFill="1" applyBorder="1" applyAlignment="1">
      <alignment horizontal="center" vertical="center" wrapText="1"/>
    </xf>
    <xf numFmtId="0" fontId="20" fillId="2" borderId="0" xfId="0" applyFont="1" applyFill="1" applyAlignment="1">
      <alignment horizontal="right" vertical="center" wrapText="1"/>
    </xf>
    <xf numFmtId="0" fontId="44" fillId="14" borderId="21" xfId="0" applyFont="1" applyFill="1" applyBorder="1" applyAlignment="1">
      <alignment horizontal="center" vertical="center" textRotation="90" wrapText="1"/>
    </xf>
    <xf numFmtId="0" fontId="44" fillId="14" borderId="25" xfId="0" applyFont="1" applyFill="1" applyBorder="1" applyAlignment="1">
      <alignment horizontal="center" vertical="center" textRotation="90" wrapText="1"/>
    </xf>
    <xf numFmtId="0" fontId="20" fillId="7" borderId="0" xfId="0" applyFont="1" applyFill="1" applyAlignment="1">
      <alignment horizontal="right" vertical="center" wrapText="1"/>
    </xf>
    <xf numFmtId="0" fontId="20" fillId="2" borderId="10" xfId="0" applyFont="1" applyFill="1" applyBorder="1" applyAlignment="1">
      <alignment horizontal="right" vertical="center" wrapText="1"/>
    </xf>
    <xf numFmtId="0" fontId="17" fillId="2" borderId="9" xfId="0" applyFont="1" applyFill="1" applyBorder="1" applyAlignment="1">
      <alignment horizontal="center" vertical="center" textRotation="90" wrapText="1"/>
    </xf>
    <xf numFmtId="0" fontId="17" fillId="2" borderId="0" xfId="0" applyFont="1" applyFill="1" applyAlignment="1">
      <alignment horizontal="center" vertical="center" textRotation="90" wrapText="1"/>
    </xf>
    <xf numFmtId="0" fontId="17" fillId="2" borderId="10" xfId="0" applyFont="1" applyFill="1" applyBorder="1" applyAlignment="1">
      <alignment horizontal="center" vertical="center" textRotation="90" wrapText="1"/>
    </xf>
    <xf numFmtId="0" fontId="20" fillId="14" borderId="21" xfId="0" applyFont="1" applyFill="1" applyBorder="1" applyAlignment="1">
      <alignment horizontal="center" vertical="center" wrapText="1"/>
    </xf>
    <xf numFmtId="0" fontId="20" fillId="14" borderId="25" xfId="0" applyFont="1" applyFill="1" applyBorder="1" applyAlignment="1">
      <alignment horizontal="center" vertical="center" wrapText="1"/>
    </xf>
    <xf numFmtId="0" fontId="20" fillId="2" borderId="9" xfId="0" applyFont="1" applyFill="1" applyBorder="1" applyAlignment="1">
      <alignment horizontal="right" vertical="center" wrapText="1"/>
    </xf>
    <xf numFmtId="0" fontId="42" fillId="14" borderId="17" xfId="0" applyFont="1" applyFill="1" applyBorder="1" applyAlignment="1">
      <alignment horizontal="center" vertical="center"/>
    </xf>
    <xf numFmtId="0" fontId="42" fillId="14" borderId="27" xfId="0" applyFont="1" applyFill="1" applyBorder="1" applyAlignment="1">
      <alignment horizontal="center" vertical="center" wrapText="1"/>
    </xf>
    <xf numFmtId="0" fontId="42" fillId="14" borderId="17" xfId="0" applyFont="1" applyFill="1" applyBorder="1" applyAlignment="1">
      <alignment horizontal="center" vertical="center" wrapText="1"/>
    </xf>
    <xf numFmtId="0" fontId="2" fillId="14" borderId="27" xfId="0" applyFont="1" applyFill="1" applyBorder="1" applyAlignment="1">
      <alignment horizontal="center" vertical="center" wrapText="1"/>
    </xf>
    <xf numFmtId="0" fontId="2" fillId="14" borderId="17" xfId="0" applyFont="1" applyFill="1" applyBorder="1" applyAlignment="1">
      <alignment horizontal="center" vertical="center" wrapText="1"/>
    </xf>
    <xf numFmtId="0" fontId="2" fillId="6" borderId="0" xfId="0" applyFont="1" applyFill="1" applyAlignment="1">
      <alignment horizontal="right" vertical="center"/>
    </xf>
    <xf numFmtId="0" fontId="20" fillId="6" borderId="0" xfId="0" applyFont="1" applyFill="1" applyAlignment="1">
      <alignment horizontal="left" vertical="center"/>
    </xf>
    <xf numFmtId="0" fontId="2" fillId="6" borderId="10" xfId="0" applyFont="1" applyFill="1" applyBorder="1" applyAlignment="1">
      <alignment horizontal="right" vertical="center"/>
    </xf>
    <xf numFmtId="0" fontId="20" fillId="6" borderId="10" xfId="0" applyFont="1" applyFill="1" applyBorder="1" applyAlignment="1">
      <alignment horizontal="left" vertical="center"/>
    </xf>
    <xf numFmtId="0" fontId="2" fillId="6" borderId="16" xfId="0" applyFont="1" applyFill="1" applyBorder="1" applyAlignment="1">
      <alignment horizontal="right" vertical="center"/>
    </xf>
    <xf numFmtId="0" fontId="20" fillId="6" borderId="16" xfId="0" applyFont="1" applyFill="1" applyBorder="1" applyAlignment="1">
      <alignment horizontal="left" vertical="center"/>
    </xf>
  </cellXfs>
  <cellStyles count="2">
    <cellStyle name="Hyperlink" xfId="1" builtinId="8"/>
    <cellStyle name="Normal" xfId="0" builtinId="0"/>
  </cellStyles>
  <dxfs count="305">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tint="-0.499984740745262"/>
      </font>
      <fill>
        <patternFill>
          <bgColor theme="0" tint="-0.14996795556505021"/>
        </patternFill>
      </fill>
    </dxf>
    <dxf>
      <font>
        <color theme="1"/>
      </font>
      <fill>
        <patternFill>
          <bgColor rgb="FFFFFF99"/>
        </patternFill>
      </fill>
    </dxf>
    <dxf>
      <font>
        <color theme="1"/>
      </font>
      <fill>
        <patternFill>
          <bgColor rgb="FFCCFF99"/>
        </patternFill>
      </fill>
    </dxf>
    <dxf>
      <font>
        <color theme="1"/>
      </font>
      <fill>
        <patternFill>
          <bgColor rgb="FFFFCCCC"/>
        </patternFill>
      </fill>
    </dxf>
    <dxf>
      <font>
        <color theme="1"/>
      </font>
      <fill>
        <patternFill>
          <bgColor theme="0" tint="-0.14996795556505021"/>
        </patternFill>
      </fill>
    </dxf>
    <dxf>
      <font>
        <color theme="1"/>
      </font>
      <fill>
        <patternFill>
          <bgColor rgb="FFCCFF99"/>
        </patternFill>
      </fill>
    </dxf>
    <dxf>
      <font>
        <color theme="1"/>
      </font>
      <fill>
        <patternFill>
          <bgColor rgb="FFFFFF99"/>
        </patternFill>
      </fill>
    </dxf>
    <dxf>
      <font>
        <color theme="1"/>
      </font>
      <fill>
        <patternFill>
          <bgColor rgb="FFFFCCCC"/>
        </patternFill>
      </fill>
    </dxf>
    <dxf>
      <font>
        <color theme="1"/>
      </font>
      <fill>
        <patternFill>
          <bgColor theme="0" tint="-0.14996795556505021"/>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theme="1"/>
      </font>
      <fill>
        <patternFill>
          <bgColor rgb="FFFFCCCC"/>
        </patternFill>
      </fill>
    </dxf>
    <dxf>
      <font>
        <color theme="1"/>
      </font>
      <fill>
        <patternFill>
          <bgColor rgb="FFCCFF99"/>
        </patternFill>
      </fill>
    </dxf>
    <dxf>
      <font>
        <color theme="1"/>
      </font>
      <fill>
        <patternFill>
          <bgColor rgb="FFFFFF99"/>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theme="1"/>
      </font>
      <fill>
        <patternFill>
          <bgColor theme="0" tint="-0.14996795556505021"/>
        </patternFill>
      </fill>
    </dxf>
    <dxf>
      <font>
        <color theme="1"/>
      </font>
      <fill>
        <patternFill>
          <bgColor rgb="FFFFCCCC"/>
        </patternFill>
      </fill>
    </dxf>
    <dxf>
      <font>
        <color theme="1"/>
      </font>
      <fill>
        <patternFill>
          <bgColor rgb="FFCCFF99"/>
        </patternFill>
      </fill>
    </dxf>
    <dxf>
      <font>
        <color theme="1"/>
      </font>
      <fill>
        <patternFill>
          <bgColor rgb="FFFFFF99"/>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s>
  <tableStyles count="0" defaultTableStyle="TableStyleMedium2" defaultPivotStyle="PivotStyleMedium9"/>
  <colors>
    <mruColors>
      <color rgb="FFCCFF99"/>
      <color rgb="FFFFCCCC"/>
      <color rgb="FFFFFF99"/>
      <color rgb="FFF8F8F8"/>
      <color rgb="FFFFFFE7"/>
      <color rgb="FFFFFFCC"/>
      <color rgb="FFFFCC99"/>
      <color rgb="FFFF9933"/>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484C-4338-BD05-AFD9D9D4BA93}"/>
              </c:ext>
            </c:extLst>
          </c:dPt>
          <c:dPt>
            <c:idx val="1"/>
            <c:bubble3D val="0"/>
            <c:spPr>
              <a:solidFill>
                <a:srgbClr val="FFFF99"/>
              </a:solidFill>
              <a:ln w="19050">
                <a:noFill/>
              </a:ln>
              <a:effectLst/>
            </c:spPr>
            <c:extLst>
              <c:ext xmlns:c16="http://schemas.microsoft.com/office/drawing/2014/chart" uri="{C3380CC4-5D6E-409C-BE32-E72D297353CC}">
                <c16:uniqueId val="{00000003-484C-4338-BD05-AFD9D9D4BA93}"/>
              </c:ext>
            </c:extLst>
          </c:dPt>
          <c:dPt>
            <c:idx val="2"/>
            <c:bubble3D val="0"/>
            <c:spPr>
              <a:noFill/>
              <a:ln w="19050">
                <a:noFill/>
              </a:ln>
              <a:effectLst/>
            </c:spPr>
            <c:extLst>
              <c:ext xmlns:c16="http://schemas.microsoft.com/office/drawing/2014/chart" uri="{C3380CC4-5D6E-409C-BE32-E72D297353CC}">
                <c16:uniqueId val="{00000005-484C-4338-BD05-AFD9D9D4BA93}"/>
              </c:ext>
            </c:extLst>
          </c:dPt>
          <c:dPt>
            <c:idx val="3"/>
            <c:bubble3D val="0"/>
            <c:spPr>
              <a:noFill/>
              <a:ln w="19050">
                <a:noFill/>
              </a:ln>
              <a:effectLst/>
            </c:spPr>
            <c:extLst>
              <c:ext xmlns:c16="http://schemas.microsoft.com/office/drawing/2014/chart" uri="{C3380CC4-5D6E-409C-BE32-E72D297353CC}">
                <c16:uniqueId val="{00000007-484C-4338-BD05-AFD9D9D4BA93}"/>
              </c:ext>
            </c:extLst>
          </c:dPt>
          <c:dPt>
            <c:idx val="4"/>
            <c:bubble3D val="0"/>
            <c:spPr>
              <a:noFill/>
              <a:ln w="19050">
                <a:noFill/>
              </a:ln>
              <a:effectLst/>
            </c:spPr>
            <c:extLst>
              <c:ext xmlns:c16="http://schemas.microsoft.com/office/drawing/2014/chart" uri="{C3380CC4-5D6E-409C-BE32-E72D297353CC}">
                <c16:uniqueId val="{00000009-484C-4338-BD05-AFD9D9D4BA93}"/>
              </c:ext>
            </c:extLst>
          </c:dPt>
          <c:val>
            <c:numRef>
              <c:f>Kopsavilkums!$J$19:$J$21</c:f>
              <c:numCache>
                <c:formatCode>General</c:formatCode>
                <c:ptCount val="3"/>
                <c:pt idx="0">
                  <c:v>97</c:v>
                </c:pt>
                <c:pt idx="1">
                  <c:v>32</c:v>
                </c:pt>
                <c:pt idx="2">
                  <c:v>0</c:v>
                </c:pt>
              </c:numCache>
            </c:numRef>
          </c:val>
          <c:extLst>
            <c:ext xmlns:c16="http://schemas.microsoft.com/office/drawing/2014/chart" uri="{C3380CC4-5D6E-409C-BE32-E72D297353CC}">
              <c16:uniqueId val="{0000000A-484C-4338-BD05-AFD9D9D4BA9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C942-43FE-B16D-FDB6D3A4F6A3}"/>
              </c:ext>
            </c:extLst>
          </c:dPt>
          <c:dPt>
            <c:idx val="1"/>
            <c:bubble3D val="0"/>
            <c:spPr>
              <a:solidFill>
                <a:srgbClr val="FFFF99"/>
              </a:solidFill>
              <a:ln w="19050">
                <a:noFill/>
              </a:ln>
              <a:effectLst/>
            </c:spPr>
            <c:extLst>
              <c:ext xmlns:c16="http://schemas.microsoft.com/office/drawing/2014/chart" uri="{C3380CC4-5D6E-409C-BE32-E72D297353CC}">
                <c16:uniqueId val="{00000003-C942-43FE-B16D-FDB6D3A4F6A3}"/>
              </c:ext>
            </c:extLst>
          </c:dPt>
          <c:dPt>
            <c:idx val="2"/>
            <c:bubble3D val="0"/>
            <c:spPr>
              <a:noFill/>
              <a:ln w="19050">
                <a:noFill/>
              </a:ln>
              <a:effectLst/>
            </c:spPr>
            <c:extLst>
              <c:ext xmlns:c16="http://schemas.microsoft.com/office/drawing/2014/chart" uri="{C3380CC4-5D6E-409C-BE32-E72D297353CC}">
                <c16:uniqueId val="{00000005-C942-43FE-B16D-FDB6D3A4F6A3}"/>
              </c:ext>
            </c:extLst>
          </c:dPt>
          <c:dPt>
            <c:idx val="3"/>
            <c:bubble3D val="0"/>
            <c:spPr>
              <a:noFill/>
              <a:ln w="19050">
                <a:noFill/>
              </a:ln>
              <a:effectLst/>
            </c:spPr>
            <c:extLst>
              <c:ext xmlns:c16="http://schemas.microsoft.com/office/drawing/2014/chart" uri="{C3380CC4-5D6E-409C-BE32-E72D297353CC}">
                <c16:uniqueId val="{00000007-C942-43FE-B16D-FDB6D3A4F6A3}"/>
              </c:ext>
            </c:extLst>
          </c:dPt>
          <c:dPt>
            <c:idx val="4"/>
            <c:bubble3D val="0"/>
            <c:spPr>
              <a:noFill/>
              <a:ln w="19050">
                <a:noFill/>
              </a:ln>
              <a:effectLst/>
            </c:spPr>
            <c:extLst>
              <c:ext xmlns:c16="http://schemas.microsoft.com/office/drawing/2014/chart" uri="{C3380CC4-5D6E-409C-BE32-E72D297353CC}">
                <c16:uniqueId val="{00000009-C942-43FE-B16D-FDB6D3A4F6A3}"/>
              </c:ext>
            </c:extLst>
          </c:dPt>
          <c:val>
            <c:numRef>
              <c:f>Kopsavilkums!$T$19:$T$21</c:f>
              <c:numCache>
                <c:formatCode>General</c:formatCode>
                <c:ptCount val="3"/>
                <c:pt idx="0">
                  <c:v>75</c:v>
                </c:pt>
                <c:pt idx="1">
                  <c:v>15</c:v>
                </c:pt>
                <c:pt idx="2">
                  <c:v>0</c:v>
                </c:pt>
              </c:numCache>
            </c:numRef>
          </c:val>
          <c:extLst>
            <c:ext xmlns:c16="http://schemas.microsoft.com/office/drawing/2014/chart" uri="{C3380CC4-5D6E-409C-BE32-E72D297353CC}">
              <c16:uniqueId val="{0000000A-C942-43FE-B16D-FDB6D3A4F6A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06A4-4BD8-92FD-9F3C385A9DCF}"/>
              </c:ext>
            </c:extLst>
          </c:dPt>
          <c:dPt>
            <c:idx val="1"/>
            <c:bubble3D val="0"/>
            <c:spPr>
              <a:solidFill>
                <a:srgbClr val="FFFF99"/>
              </a:solidFill>
              <a:ln w="19050">
                <a:noFill/>
              </a:ln>
              <a:effectLst/>
            </c:spPr>
            <c:extLst>
              <c:ext xmlns:c16="http://schemas.microsoft.com/office/drawing/2014/chart" uri="{C3380CC4-5D6E-409C-BE32-E72D297353CC}">
                <c16:uniqueId val="{00000003-06A4-4BD8-92FD-9F3C385A9DCF}"/>
              </c:ext>
            </c:extLst>
          </c:dPt>
          <c:dPt>
            <c:idx val="2"/>
            <c:bubble3D val="0"/>
            <c:spPr>
              <a:noFill/>
              <a:ln w="19050">
                <a:noFill/>
              </a:ln>
              <a:effectLst/>
            </c:spPr>
            <c:extLst>
              <c:ext xmlns:c16="http://schemas.microsoft.com/office/drawing/2014/chart" uri="{C3380CC4-5D6E-409C-BE32-E72D297353CC}">
                <c16:uniqueId val="{00000005-06A4-4BD8-92FD-9F3C385A9DCF}"/>
              </c:ext>
            </c:extLst>
          </c:dPt>
          <c:dPt>
            <c:idx val="3"/>
            <c:bubble3D val="0"/>
            <c:spPr>
              <a:noFill/>
              <a:ln w="19050">
                <a:noFill/>
              </a:ln>
              <a:effectLst/>
            </c:spPr>
            <c:extLst>
              <c:ext xmlns:c16="http://schemas.microsoft.com/office/drawing/2014/chart" uri="{C3380CC4-5D6E-409C-BE32-E72D297353CC}">
                <c16:uniqueId val="{00000007-06A4-4BD8-92FD-9F3C385A9DCF}"/>
              </c:ext>
            </c:extLst>
          </c:dPt>
          <c:dPt>
            <c:idx val="4"/>
            <c:bubble3D val="0"/>
            <c:spPr>
              <a:noFill/>
              <a:ln w="19050">
                <a:noFill/>
              </a:ln>
              <a:effectLst/>
            </c:spPr>
            <c:extLst>
              <c:ext xmlns:c16="http://schemas.microsoft.com/office/drawing/2014/chart" uri="{C3380CC4-5D6E-409C-BE32-E72D297353CC}">
                <c16:uniqueId val="{00000009-06A4-4BD8-92FD-9F3C385A9DCF}"/>
              </c:ext>
            </c:extLst>
          </c:dPt>
          <c:val>
            <c:numRef>
              <c:f>Kopsavilkums!$AC$19:$AC$21</c:f>
              <c:numCache>
                <c:formatCode>General</c:formatCode>
                <c:ptCount val="3"/>
                <c:pt idx="0">
                  <c:v>4</c:v>
                </c:pt>
                <c:pt idx="1">
                  <c:v>2</c:v>
                </c:pt>
                <c:pt idx="2">
                  <c:v>0</c:v>
                </c:pt>
              </c:numCache>
            </c:numRef>
          </c:val>
          <c:extLst>
            <c:ext xmlns:c16="http://schemas.microsoft.com/office/drawing/2014/chart" uri="{C3380CC4-5D6E-409C-BE32-E72D297353CC}">
              <c16:uniqueId val="{0000000A-06A4-4BD8-92FD-9F3C385A9DC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no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E980-4346-8B3B-12B2BEDD9FFA}"/>
              </c:ext>
            </c:extLst>
          </c:dPt>
          <c:dPt>
            <c:idx val="1"/>
            <c:bubble3D val="0"/>
            <c:spPr>
              <a:solidFill>
                <a:srgbClr val="FFFF99"/>
              </a:solidFill>
              <a:ln w="19050">
                <a:noFill/>
              </a:ln>
              <a:effectLst/>
            </c:spPr>
            <c:extLst>
              <c:ext xmlns:c16="http://schemas.microsoft.com/office/drawing/2014/chart" uri="{C3380CC4-5D6E-409C-BE32-E72D297353CC}">
                <c16:uniqueId val="{00000003-E980-4346-8B3B-12B2BEDD9FFA}"/>
              </c:ext>
            </c:extLst>
          </c:dPt>
          <c:dPt>
            <c:idx val="2"/>
            <c:bubble3D val="0"/>
            <c:spPr>
              <a:noFill/>
              <a:ln w="19050">
                <a:noFill/>
              </a:ln>
              <a:effectLst/>
            </c:spPr>
            <c:extLst>
              <c:ext xmlns:c16="http://schemas.microsoft.com/office/drawing/2014/chart" uri="{C3380CC4-5D6E-409C-BE32-E72D297353CC}">
                <c16:uniqueId val="{00000005-E980-4346-8B3B-12B2BEDD9FFA}"/>
              </c:ext>
            </c:extLst>
          </c:dPt>
          <c:dPt>
            <c:idx val="3"/>
            <c:bubble3D val="0"/>
            <c:spPr>
              <a:noFill/>
              <a:ln w="19050">
                <a:noFill/>
              </a:ln>
              <a:effectLst/>
            </c:spPr>
            <c:extLst>
              <c:ext xmlns:c16="http://schemas.microsoft.com/office/drawing/2014/chart" uri="{C3380CC4-5D6E-409C-BE32-E72D297353CC}">
                <c16:uniqueId val="{00000007-E980-4346-8B3B-12B2BEDD9FFA}"/>
              </c:ext>
            </c:extLst>
          </c:dPt>
          <c:dPt>
            <c:idx val="4"/>
            <c:bubble3D val="0"/>
            <c:spPr>
              <a:noFill/>
              <a:ln w="19050">
                <a:noFill/>
              </a:ln>
              <a:effectLst/>
            </c:spPr>
            <c:extLst>
              <c:ext xmlns:c16="http://schemas.microsoft.com/office/drawing/2014/chart" uri="{C3380CC4-5D6E-409C-BE32-E72D297353CC}">
                <c16:uniqueId val="{00000009-E980-4346-8B3B-12B2BEDD9FFA}"/>
              </c:ext>
            </c:extLst>
          </c:dPt>
          <c:val>
            <c:numRef>
              <c:f>Kopsavilkums!$AL$19:$AL$21</c:f>
              <c:numCache>
                <c:formatCode>General</c:formatCode>
                <c:ptCount val="3"/>
                <c:pt idx="0">
                  <c:v>18</c:v>
                </c:pt>
                <c:pt idx="1">
                  <c:v>15</c:v>
                </c:pt>
                <c:pt idx="2">
                  <c:v>0</c:v>
                </c:pt>
              </c:numCache>
            </c:numRef>
          </c:val>
          <c:extLst>
            <c:ext xmlns:c16="http://schemas.microsoft.com/office/drawing/2014/chart" uri="{C3380CC4-5D6E-409C-BE32-E72D297353CC}">
              <c16:uniqueId val="{0000000A-E980-4346-8B3B-12B2BEDD9FF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9326-455F-B9B1-AD54EC90798A}"/>
              </c:ext>
            </c:extLst>
          </c:dPt>
          <c:dPt>
            <c:idx val="1"/>
            <c:bubble3D val="0"/>
            <c:spPr>
              <a:solidFill>
                <a:srgbClr val="FFFF99"/>
              </a:solidFill>
              <a:ln w="19050">
                <a:noFill/>
              </a:ln>
              <a:effectLst/>
            </c:spPr>
            <c:extLst>
              <c:ext xmlns:c16="http://schemas.microsoft.com/office/drawing/2014/chart" uri="{C3380CC4-5D6E-409C-BE32-E72D297353CC}">
                <c16:uniqueId val="{00000003-9326-455F-B9B1-AD54EC90798A}"/>
              </c:ext>
            </c:extLst>
          </c:dPt>
          <c:dPt>
            <c:idx val="2"/>
            <c:bubble3D val="0"/>
            <c:spPr>
              <a:solidFill>
                <a:srgbClr val="FFCCCC"/>
              </a:solidFill>
              <a:ln w="19050">
                <a:noFill/>
              </a:ln>
              <a:effectLst/>
            </c:spPr>
            <c:extLst>
              <c:ext xmlns:c16="http://schemas.microsoft.com/office/drawing/2014/chart" uri="{C3380CC4-5D6E-409C-BE32-E72D297353CC}">
                <c16:uniqueId val="{00000005-9326-455F-B9B1-AD54EC90798A}"/>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9326-455F-B9B1-AD54EC90798A}"/>
              </c:ext>
            </c:extLst>
          </c:dPt>
          <c:dPt>
            <c:idx val="4"/>
            <c:bubble3D val="0"/>
            <c:spPr>
              <a:noFill/>
              <a:ln w="19050">
                <a:noFill/>
              </a:ln>
              <a:effectLst/>
            </c:spPr>
            <c:extLst>
              <c:ext xmlns:c16="http://schemas.microsoft.com/office/drawing/2014/chart" uri="{C3380CC4-5D6E-409C-BE32-E72D297353CC}">
                <c16:uniqueId val="{00000009-9326-455F-B9B1-AD54EC90798A}"/>
              </c:ext>
            </c:extLst>
          </c:dPt>
          <c:val>
            <c:numRef>
              <c:f>Kopsavilkums!$AL$10:$AL$14</c:f>
              <c:numCache>
                <c:formatCode>General</c:formatCode>
                <c:ptCount val="5"/>
                <c:pt idx="0">
                  <c:v>13</c:v>
                </c:pt>
                <c:pt idx="1">
                  <c:v>19</c:v>
                </c:pt>
                <c:pt idx="2">
                  <c:v>14</c:v>
                </c:pt>
                <c:pt idx="3">
                  <c:v>6</c:v>
                </c:pt>
                <c:pt idx="4">
                  <c:v>0</c:v>
                </c:pt>
              </c:numCache>
            </c:numRef>
          </c:val>
          <c:extLst>
            <c:ext xmlns:c16="http://schemas.microsoft.com/office/drawing/2014/chart" uri="{C3380CC4-5D6E-409C-BE32-E72D297353CC}">
              <c16:uniqueId val="{0000000A-9326-455F-B9B1-AD54EC90798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1DF0-4BE5-A416-DC5CA6F9BD62}"/>
              </c:ext>
            </c:extLst>
          </c:dPt>
          <c:dPt>
            <c:idx val="1"/>
            <c:bubble3D val="0"/>
            <c:spPr>
              <a:solidFill>
                <a:srgbClr val="FFFF99"/>
              </a:solidFill>
              <a:ln w="19050">
                <a:noFill/>
              </a:ln>
              <a:effectLst/>
            </c:spPr>
            <c:extLst>
              <c:ext xmlns:c16="http://schemas.microsoft.com/office/drawing/2014/chart" uri="{C3380CC4-5D6E-409C-BE32-E72D297353CC}">
                <c16:uniqueId val="{00000003-1DF0-4BE5-A416-DC5CA6F9BD62}"/>
              </c:ext>
            </c:extLst>
          </c:dPt>
          <c:dPt>
            <c:idx val="2"/>
            <c:bubble3D val="0"/>
            <c:spPr>
              <a:solidFill>
                <a:srgbClr val="FFCCCC"/>
              </a:solidFill>
              <a:ln w="19050">
                <a:noFill/>
              </a:ln>
              <a:effectLst/>
            </c:spPr>
            <c:extLst>
              <c:ext xmlns:c16="http://schemas.microsoft.com/office/drawing/2014/chart" uri="{C3380CC4-5D6E-409C-BE32-E72D297353CC}">
                <c16:uniqueId val="{00000005-1DF0-4BE5-A416-DC5CA6F9BD62}"/>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1DF0-4BE5-A416-DC5CA6F9BD62}"/>
              </c:ext>
            </c:extLst>
          </c:dPt>
          <c:dPt>
            <c:idx val="4"/>
            <c:bubble3D val="0"/>
            <c:spPr>
              <a:noFill/>
              <a:ln w="19050">
                <a:noFill/>
              </a:ln>
              <a:effectLst/>
            </c:spPr>
            <c:extLst>
              <c:ext xmlns:c16="http://schemas.microsoft.com/office/drawing/2014/chart" uri="{C3380CC4-5D6E-409C-BE32-E72D297353CC}">
                <c16:uniqueId val="{00000009-1DF0-4BE5-A416-DC5CA6F9BD62}"/>
              </c:ext>
            </c:extLst>
          </c:dPt>
          <c:val>
            <c:numRef>
              <c:f>Kopsavilkums!$AC$10:$AC$14</c:f>
              <c:numCache>
                <c:formatCode>General</c:formatCode>
                <c:ptCount val="5"/>
                <c:pt idx="0">
                  <c:v>5</c:v>
                </c:pt>
                <c:pt idx="1">
                  <c:v>3</c:v>
                </c:pt>
                <c:pt idx="2">
                  <c:v>3</c:v>
                </c:pt>
                <c:pt idx="3">
                  <c:v>0</c:v>
                </c:pt>
                <c:pt idx="4">
                  <c:v>0</c:v>
                </c:pt>
              </c:numCache>
            </c:numRef>
          </c:val>
          <c:extLst>
            <c:ext xmlns:c16="http://schemas.microsoft.com/office/drawing/2014/chart" uri="{C3380CC4-5D6E-409C-BE32-E72D297353CC}">
              <c16:uniqueId val="{0000000A-1DF0-4BE5-A416-DC5CA6F9BD6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BC4E-42D1-99D6-F4D0678FEC41}"/>
              </c:ext>
            </c:extLst>
          </c:dPt>
          <c:dPt>
            <c:idx val="1"/>
            <c:bubble3D val="0"/>
            <c:spPr>
              <a:solidFill>
                <a:srgbClr val="FFFF99"/>
              </a:solidFill>
              <a:ln w="19050">
                <a:noFill/>
              </a:ln>
              <a:effectLst/>
            </c:spPr>
            <c:extLst>
              <c:ext xmlns:c16="http://schemas.microsoft.com/office/drawing/2014/chart" uri="{C3380CC4-5D6E-409C-BE32-E72D297353CC}">
                <c16:uniqueId val="{00000003-BC4E-42D1-99D6-F4D0678FEC41}"/>
              </c:ext>
            </c:extLst>
          </c:dPt>
          <c:dPt>
            <c:idx val="2"/>
            <c:bubble3D val="0"/>
            <c:spPr>
              <a:solidFill>
                <a:srgbClr val="FFCCCC"/>
              </a:solidFill>
              <a:ln w="19050">
                <a:noFill/>
              </a:ln>
              <a:effectLst/>
            </c:spPr>
            <c:extLst>
              <c:ext xmlns:c16="http://schemas.microsoft.com/office/drawing/2014/chart" uri="{C3380CC4-5D6E-409C-BE32-E72D297353CC}">
                <c16:uniqueId val="{00000005-BC4E-42D1-99D6-F4D0678FEC41}"/>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BC4E-42D1-99D6-F4D0678FEC41}"/>
              </c:ext>
            </c:extLst>
          </c:dPt>
          <c:dPt>
            <c:idx val="4"/>
            <c:bubble3D val="0"/>
            <c:spPr>
              <a:noFill/>
              <a:ln w="19050">
                <a:noFill/>
              </a:ln>
              <a:effectLst/>
            </c:spPr>
            <c:extLst>
              <c:ext xmlns:c16="http://schemas.microsoft.com/office/drawing/2014/chart" uri="{C3380CC4-5D6E-409C-BE32-E72D297353CC}">
                <c16:uniqueId val="{00000009-BC4E-42D1-99D6-F4D0678FEC41}"/>
              </c:ext>
            </c:extLst>
          </c:dPt>
          <c:val>
            <c:numRef>
              <c:f>Kopsavilkums!$T$10:$T$14</c:f>
              <c:numCache>
                <c:formatCode>General</c:formatCode>
                <c:ptCount val="5"/>
                <c:pt idx="0">
                  <c:v>8</c:v>
                </c:pt>
                <c:pt idx="1">
                  <c:v>25</c:v>
                </c:pt>
                <c:pt idx="2">
                  <c:v>65</c:v>
                </c:pt>
                <c:pt idx="3">
                  <c:v>0</c:v>
                </c:pt>
                <c:pt idx="4">
                  <c:v>0</c:v>
                </c:pt>
              </c:numCache>
            </c:numRef>
          </c:val>
          <c:extLst>
            <c:ext xmlns:c16="http://schemas.microsoft.com/office/drawing/2014/chart" uri="{C3380CC4-5D6E-409C-BE32-E72D297353CC}">
              <c16:uniqueId val="{0000000A-BC4E-42D1-99D6-F4D0678FEC4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176B-4CAA-B649-141690952C09}"/>
              </c:ext>
            </c:extLst>
          </c:dPt>
          <c:dPt>
            <c:idx val="1"/>
            <c:bubble3D val="0"/>
            <c:spPr>
              <a:solidFill>
                <a:srgbClr val="FFFF99"/>
              </a:solidFill>
              <a:ln w="19050">
                <a:noFill/>
              </a:ln>
              <a:effectLst/>
            </c:spPr>
            <c:extLst>
              <c:ext xmlns:c16="http://schemas.microsoft.com/office/drawing/2014/chart" uri="{C3380CC4-5D6E-409C-BE32-E72D297353CC}">
                <c16:uniqueId val="{00000003-176B-4CAA-B649-141690952C09}"/>
              </c:ext>
            </c:extLst>
          </c:dPt>
          <c:dPt>
            <c:idx val="2"/>
            <c:bubble3D val="0"/>
            <c:spPr>
              <a:solidFill>
                <a:srgbClr val="FFCCCC"/>
              </a:solidFill>
              <a:ln w="19050">
                <a:noFill/>
              </a:ln>
              <a:effectLst/>
            </c:spPr>
            <c:extLst>
              <c:ext xmlns:c16="http://schemas.microsoft.com/office/drawing/2014/chart" uri="{C3380CC4-5D6E-409C-BE32-E72D297353CC}">
                <c16:uniqueId val="{00000005-176B-4CAA-B649-141690952C09}"/>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176B-4CAA-B649-141690952C09}"/>
              </c:ext>
            </c:extLst>
          </c:dPt>
          <c:dPt>
            <c:idx val="4"/>
            <c:bubble3D val="0"/>
            <c:spPr>
              <a:noFill/>
              <a:ln w="19050">
                <a:noFill/>
              </a:ln>
              <a:effectLst/>
            </c:spPr>
            <c:extLst>
              <c:ext xmlns:c16="http://schemas.microsoft.com/office/drawing/2014/chart" uri="{C3380CC4-5D6E-409C-BE32-E72D297353CC}">
                <c16:uniqueId val="{00000009-176B-4CAA-B649-141690952C09}"/>
              </c:ext>
            </c:extLst>
          </c:dPt>
          <c:val>
            <c:numRef>
              <c:f>Kopsavilkums!$J$10:$J$14</c:f>
              <c:numCache>
                <c:formatCode>General</c:formatCode>
                <c:ptCount val="5"/>
                <c:pt idx="0">
                  <c:v>26</c:v>
                </c:pt>
                <c:pt idx="1">
                  <c:v>47</c:v>
                </c:pt>
                <c:pt idx="2">
                  <c:v>82</c:v>
                </c:pt>
                <c:pt idx="3">
                  <c:v>6</c:v>
                </c:pt>
                <c:pt idx="4">
                  <c:v>0</c:v>
                </c:pt>
              </c:numCache>
            </c:numRef>
          </c:val>
          <c:extLst>
            <c:ext xmlns:c16="http://schemas.microsoft.com/office/drawing/2014/chart" uri="{C3380CC4-5D6E-409C-BE32-E72D297353CC}">
              <c16:uniqueId val="{0000000A-176B-4CAA-B649-141690952C0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12</xdr:col>
      <xdr:colOff>13608</xdr:colOff>
      <xdr:row>17</xdr:row>
      <xdr:rowOff>6123</xdr:rowOff>
    </xdr:from>
    <xdr:to>
      <xdr:col>14</xdr:col>
      <xdr:colOff>585108</xdr:colOff>
      <xdr:row>21</xdr:row>
      <xdr:rowOff>170089</xdr:rowOff>
    </xdr:to>
    <xdr:graphicFrame macro="">
      <xdr:nvGraphicFramePr>
        <xdr:cNvPr id="6" name="Chart 5">
          <a:extLst>
            <a:ext uri="{FF2B5EF4-FFF2-40B4-BE49-F238E27FC236}">
              <a16:creationId xmlns:a16="http://schemas.microsoft.com/office/drawing/2014/main" id="{6423FC33-E0AF-4C37-9163-9E839E0F4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16</xdr:row>
      <xdr:rowOff>190500</xdr:rowOff>
    </xdr:from>
    <xdr:to>
      <xdr:col>24</xdr:col>
      <xdr:colOff>571499</xdr:colOff>
      <xdr:row>21</xdr:row>
      <xdr:rowOff>163966</xdr:rowOff>
    </xdr:to>
    <xdr:graphicFrame macro="">
      <xdr:nvGraphicFramePr>
        <xdr:cNvPr id="7" name="Chart 6">
          <a:extLst>
            <a:ext uri="{FF2B5EF4-FFF2-40B4-BE49-F238E27FC236}">
              <a16:creationId xmlns:a16="http://schemas.microsoft.com/office/drawing/2014/main" id="{33FC6C05-6E43-4922-AA82-8F73B508BF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16</xdr:row>
      <xdr:rowOff>190500</xdr:rowOff>
    </xdr:from>
    <xdr:to>
      <xdr:col>33</xdr:col>
      <xdr:colOff>571499</xdr:colOff>
      <xdr:row>21</xdr:row>
      <xdr:rowOff>163966</xdr:rowOff>
    </xdr:to>
    <xdr:graphicFrame macro="">
      <xdr:nvGraphicFramePr>
        <xdr:cNvPr id="8" name="Chart 7">
          <a:extLst>
            <a:ext uri="{FF2B5EF4-FFF2-40B4-BE49-F238E27FC236}">
              <a16:creationId xmlns:a16="http://schemas.microsoft.com/office/drawing/2014/main" id="{8FE11B27-903D-4C50-A26F-B94001F3F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40</xdr:col>
      <xdr:colOff>0</xdr:colOff>
      <xdr:row>16</xdr:row>
      <xdr:rowOff>190500</xdr:rowOff>
    </xdr:from>
    <xdr:to>
      <xdr:col>42</xdr:col>
      <xdr:colOff>571499</xdr:colOff>
      <xdr:row>21</xdr:row>
      <xdr:rowOff>163966</xdr:rowOff>
    </xdr:to>
    <xdr:graphicFrame macro="">
      <xdr:nvGraphicFramePr>
        <xdr:cNvPr id="9" name="Chart 8">
          <a:extLst>
            <a:ext uri="{FF2B5EF4-FFF2-40B4-BE49-F238E27FC236}">
              <a16:creationId xmlns:a16="http://schemas.microsoft.com/office/drawing/2014/main" id="{BBCEA3D5-DF1C-4B84-BE3F-BD799C9BD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13608</xdr:colOff>
      <xdr:row>17</xdr:row>
      <xdr:rowOff>6123</xdr:rowOff>
    </xdr:from>
    <xdr:to>
      <xdr:col>14</xdr:col>
      <xdr:colOff>585108</xdr:colOff>
      <xdr:row>21</xdr:row>
      <xdr:rowOff>170089</xdr:rowOff>
    </xdr:to>
    <xdr:graphicFrame macro="">
      <xdr:nvGraphicFramePr>
        <xdr:cNvPr id="14" name="Chart 13">
          <a:extLst>
            <a:ext uri="{FF2B5EF4-FFF2-40B4-BE49-F238E27FC236}">
              <a16:creationId xmlns:a16="http://schemas.microsoft.com/office/drawing/2014/main" id="{8DCCE992-964C-4278-9943-BEF24D66B0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40</xdr:col>
      <xdr:colOff>0</xdr:colOff>
      <xdr:row>8</xdr:row>
      <xdr:rowOff>0</xdr:rowOff>
    </xdr:from>
    <xdr:to>
      <xdr:col>42</xdr:col>
      <xdr:colOff>571499</xdr:colOff>
      <xdr:row>13</xdr:row>
      <xdr:rowOff>167141</xdr:rowOff>
    </xdr:to>
    <xdr:graphicFrame macro="">
      <xdr:nvGraphicFramePr>
        <xdr:cNvPr id="18" name="Chart 17">
          <a:extLst>
            <a:ext uri="{FF2B5EF4-FFF2-40B4-BE49-F238E27FC236}">
              <a16:creationId xmlns:a16="http://schemas.microsoft.com/office/drawing/2014/main" id="{C86A3DA9-0909-438E-909C-C9AD0D239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0</xdr:colOff>
      <xdr:row>8</xdr:row>
      <xdr:rowOff>0</xdr:rowOff>
    </xdr:from>
    <xdr:to>
      <xdr:col>33</xdr:col>
      <xdr:colOff>571499</xdr:colOff>
      <xdr:row>13</xdr:row>
      <xdr:rowOff>167141</xdr:rowOff>
    </xdr:to>
    <xdr:graphicFrame macro="">
      <xdr:nvGraphicFramePr>
        <xdr:cNvPr id="19" name="Chart 18">
          <a:extLst>
            <a:ext uri="{FF2B5EF4-FFF2-40B4-BE49-F238E27FC236}">
              <a16:creationId xmlns:a16="http://schemas.microsoft.com/office/drawing/2014/main" id="{1FD5AE48-6F47-4040-95CC-8A06E6C4B8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0</xdr:colOff>
      <xdr:row>8</xdr:row>
      <xdr:rowOff>0</xdr:rowOff>
    </xdr:from>
    <xdr:to>
      <xdr:col>24</xdr:col>
      <xdr:colOff>571499</xdr:colOff>
      <xdr:row>13</xdr:row>
      <xdr:rowOff>167141</xdr:rowOff>
    </xdr:to>
    <xdr:graphicFrame macro="">
      <xdr:nvGraphicFramePr>
        <xdr:cNvPr id="20" name="Chart 19">
          <a:extLst>
            <a:ext uri="{FF2B5EF4-FFF2-40B4-BE49-F238E27FC236}">
              <a16:creationId xmlns:a16="http://schemas.microsoft.com/office/drawing/2014/main" id="{1FCFE707-0926-4569-8838-A9BA617A8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8</xdr:row>
      <xdr:rowOff>0</xdr:rowOff>
    </xdr:from>
    <xdr:to>
      <xdr:col>14</xdr:col>
      <xdr:colOff>571499</xdr:colOff>
      <xdr:row>13</xdr:row>
      <xdr:rowOff>167141</xdr:rowOff>
    </xdr:to>
    <xdr:graphicFrame macro="">
      <xdr:nvGraphicFramePr>
        <xdr:cNvPr id="21" name="Chart 20">
          <a:extLst>
            <a:ext uri="{FF2B5EF4-FFF2-40B4-BE49-F238E27FC236}">
              <a16:creationId xmlns:a16="http://schemas.microsoft.com/office/drawing/2014/main" id="{9364A148-6207-4776-99F3-FC3492345C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r2-digitalas-tehnologijas" TargetMode="External"/><Relationship Id="rId21"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r2-digitalas-tehnologijas" TargetMode="External"/><Relationship Id="rId47" Type="http://schemas.openxmlformats.org/officeDocument/2006/relationships/hyperlink" Target="https://www.varam.gov.lv/lv/s4-kompetences" TargetMode="External"/><Relationship Id="rId63" Type="http://schemas.openxmlformats.org/officeDocument/2006/relationships/hyperlink" Target="https://www.varam.gov.lv/lv/22-apaksnodala-pakalpojumu-parvaldibas-uzdevumi-pu" TargetMode="External"/><Relationship Id="rId68" Type="http://schemas.openxmlformats.org/officeDocument/2006/relationships/hyperlink" Target="https://www.varam.gov.lv/lv/22-apaksnodala-pakalpojumu-parvaldibas-uzdevumi-pu" TargetMode="External"/><Relationship Id="rId84" Type="http://schemas.openxmlformats.org/officeDocument/2006/relationships/hyperlink" Target="https://www.varam.gov.lv/lv/22-apaksnodala-pakalpojumu-parvaldibas-uzdevumi-pu" TargetMode="External"/><Relationship Id="rId89" Type="http://schemas.openxmlformats.org/officeDocument/2006/relationships/hyperlink" Target="https://www.varam.gov.lv/lv/s1-organizatoriska-struktura" TargetMode="External"/><Relationship Id="rId112" Type="http://schemas.openxmlformats.org/officeDocument/2006/relationships/hyperlink" Target="https://www.varam.gov.lv/lv/s8-partneri" TargetMode="External"/><Relationship Id="rId16" Type="http://schemas.openxmlformats.org/officeDocument/2006/relationships/hyperlink" Target="https://www.varam.gov.lv/lv/22-apaksnodala-pakalpojumu-parvaldibas-uzdevumi-pu" TargetMode="External"/><Relationship Id="rId107" Type="http://schemas.openxmlformats.org/officeDocument/2006/relationships/hyperlink" Target="https://www.varam.gov.lv/lv/s6-procesi" TargetMode="External"/><Relationship Id="rId11"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s1-organizatoriska-struktura" TargetMode="External"/><Relationship Id="rId37" Type="http://schemas.openxmlformats.org/officeDocument/2006/relationships/hyperlink" Target="https://www.varam.gov.lv/lv/s6-procesi" TargetMode="External"/><Relationship Id="rId53" Type="http://schemas.openxmlformats.org/officeDocument/2006/relationships/hyperlink" Target="https://www.varam.gov.lv/lv/r1-informacija" TargetMode="External"/><Relationship Id="rId58" Type="http://schemas.openxmlformats.org/officeDocument/2006/relationships/hyperlink" Target="https://www.varam.gov.lv/lv/22-apaksnodala-pakalpojumu-parvaldibas-uzdevumi-pu" TargetMode="External"/><Relationship Id="rId74" Type="http://schemas.openxmlformats.org/officeDocument/2006/relationships/hyperlink" Target="https://www.varam.gov.lv/lv/22-apaksnodala-pakalpojumu-parvaldibas-uzdevumi-pu"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s5-vadlinijas" TargetMode="External"/><Relationship Id="rId123" Type="http://schemas.openxmlformats.org/officeDocument/2006/relationships/hyperlink" Target="https://www.varam.gov.lv/lv/22-apaksnodala-pakalpojumu-parvaldibas-uzdevumi-pu" TargetMode="External"/><Relationship Id="rId128" Type="http://schemas.openxmlformats.org/officeDocument/2006/relationships/vmlDrawing" Target="../drawings/vmlDrawing1.vml"/><Relationship Id="rId5" Type="http://schemas.openxmlformats.org/officeDocument/2006/relationships/hyperlink" Target="https://www.varam.gov.lv/lv/22-apaksnodala-pakalpojumu-parvaldibas-uzdevumi-pu" TargetMode="External"/><Relationship Id="rId90" Type="http://schemas.openxmlformats.org/officeDocument/2006/relationships/hyperlink" Target="https://www.varam.gov.lv/lv/s1-organizatoriska-struktura" TargetMode="External"/><Relationship Id="rId95" Type="http://schemas.openxmlformats.org/officeDocument/2006/relationships/hyperlink" Target="https://www.varam.gov.lv/lv/s3-personals-cilveki" TargetMode="External"/><Relationship Id="rId22"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r3-citi-resursi" TargetMode="External"/><Relationship Id="rId48" Type="http://schemas.openxmlformats.org/officeDocument/2006/relationships/hyperlink" Target="https://www.varam.gov.lv/lv/s5-vadlinijas" TargetMode="External"/><Relationship Id="rId64" Type="http://schemas.openxmlformats.org/officeDocument/2006/relationships/hyperlink" Target="https://www.varam.gov.lv/lv/22-apaksnodala-pakalpojumu-parvaldibas-uzdevumi-pu" TargetMode="External"/><Relationship Id="rId69" Type="http://schemas.openxmlformats.org/officeDocument/2006/relationships/hyperlink" Target="https://www.varam.gov.lv/lv/22-apaksnodala-pakalpojumu-parvaldibas-uzdevumi-pu" TargetMode="External"/><Relationship Id="rId113" Type="http://schemas.openxmlformats.org/officeDocument/2006/relationships/hyperlink" Target="https://www.varam.gov.lv/lv/s9-pakalpojumu-sanemeji" TargetMode="External"/><Relationship Id="rId118" Type="http://schemas.openxmlformats.org/officeDocument/2006/relationships/hyperlink" Target="https://www.varam.gov.lv/lv/r2-digitalas-tehnologijas" TargetMode="External"/><Relationship Id="rId80" Type="http://schemas.openxmlformats.org/officeDocument/2006/relationships/hyperlink" Target="https://www.varam.gov.lv/lv/22-apaksnodala-pakalpojumu-parvaldibas-uzdevumi-pu" TargetMode="External"/><Relationship Id="rId85" Type="http://schemas.openxmlformats.org/officeDocument/2006/relationships/hyperlink" Target="https://www.varam.gov.lv/lv/22-apaksnodala-pakalpojumu-parvaldibas-uzdevumi-pu" TargetMode="External"/><Relationship Id="rId12"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33" Type="http://schemas.openxmlformats.org/officeDocument/2006/relationships/hyperlink" Target="https://www.varam.gov.lv/lv/s2-kultura" TargetMode="External"/><Relationship Id="rId38" Type="http://schemas.openxmlformats.org/officeDocument/2006/relationships/hyperlink" Target="https://www.varam.gov.lv/lv/s7-normativais-regulejums" TargetMode="External"/><Relationship Id="rId59" Type="http://schemas.openxmlformats.org/officeDocument/2006/relationships/hyperlink" Target="https://www.varam.gov.lv/lv/22-apaksnodala-pakalpojumu-parvaldibas-uzdevumi-pu" TargetMode="External"/><Relationship Id="rId103" Type="http://schemas.openxmlformats.org/officeDocument/2006/relationships/hyperlink" Target="https://www.varam.gov.lv/lv/s5-vadlinijas" TargetMode="External"/><Relationship Id="rId108" Type="http://schemas.openxmlformats.org/officeDocument/2006/relationships/hyperlink" Target="https://www.varam.gov.lv/lv/s7-normativais-regulejums" TargetMode="External"/><Relationship Id="rId124" Type="http://schemas.openxmlformats.org/officeDocument/2006/relationships/hyperlink" Target="https://www.varam.gov.lv/lv/r1-informacija" TargetMode="External"/><Relationship Id="rId129" Type="http://schemas.openxmlformats.org/officeDocument/2006/relationships/comments" Target="../comments1.xml"/><Relationship Id="rId54" Type="http://schemas.openxmlformats.org/officeDocument/2006/relationships/hyperlink" Target="https://www.varam.gov.lv/lv/r2-digitalas-tehnologijas" TargetMode="External"/><Relationship Id="rId70" Type="http://schemas.openxmlformats.org/officeDocument/2006/relationships/hyperlink" Target="https://www.varam.gov.lv/lv/22-apaksnodala-pakalpojumu-parvaldibas-uzdevumi-pu" TargetMode="External"/><Relationship Id="rId75" Type="http://schemas.openxmlformats.org/officeDocument/2006/relationships/hyperlink" Target="https://www.varam.gov.lv/lv/22-apaksnodala-pakalpojumu-parvaldibas-uzdevumi-pu" TargetMode="External"/><Relationship Id="rId91" Type="http://schemas.openxmlformats.org/officeDocument/2006/relationships/hyperlink" Target="https://www.varam.gov.lv/lv/s2-kultura" TargetMode="External"/><Relationship Id="rId96" Type="http://schemas.openxmlformats.org/officeDocument/2006/relationships/hyperlink" Target="https://www.varam.gov.lv/lv/s3-personals-cilveki" TargetMode="External"/><Relationship Id="rId1" Type="http://schemas.openxmlformats.org/officeDocument/2006/relationships/hyperlink" Target="https://www.varam.gov.lv/lv/22-apaksnodala-pakalpojumu-parvaldibas-uzdevumi-pu" TargetMode="External"/><Relationship Id="rId6"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s6-procesi" TargetMode="External"/><Relationship Id="rId114" Type="http://schemas.openxmlformats.org/officeDocument/2006/relationships/hyperlink" Target="https://www.varam.gov.lv/lv/r2-digitalas-tehnologijas" TargetMode="External"/><Relationship Id="rId119" Type="http://schemas.openxmlformats.org/officeDocument/2006/relationships/hyperlink" Target="https://www.varam.gov.lv/lv/r2-digitalas-tehnologijas" TargetMode="External"/><Relationship Id="rId44" Type="http://schemas.openxmlformats.org/officeDocument/2006/relationships/hyperlink" Target="https://www.varam.gov.lv/lv/s1-organizatoriska-struktura" TargetMode="External"/><Relationship Id="rId60" Type="http://schemas.openxmlformats.org/officeDocument/2006/relationships/hyperlink" Target="https://www.varam.gov.lv/lv/22-apaksnodala-pakalpojumu-parvaldibas-uzdevumi-pu" TargetMode="External"/><Relationship Id="rId65" Type="http://schemas.openxmlformats.org/officeDocument/2006/relationships/hyperlink" Target="https://www.varam.gov.lv/lv/22-apaksnodala-pakalpojumu-parvaldibas-uzdevumi-pu" TargetMode="External"/><Relationship Id="rId81"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2-nodala-pakalpojumu-parvaldibas-uzdevumi-un-pienakumi" TargetMode="External"/><Relationship Id="rId13"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s8-partneri" TargetMode="External"/><Relationship Id="rId109" Type="http://schemas.openxmlformats.org/officeDocument/2006/relationships/hyperlink" Target="https://www.varam.gov.lv/lv/s7-normativais-regulejums" TargetMode="External"/><Relationship Id="rId34" Type="http://schemas.openxmlformats.org/officeDocument/2006/relationships/hyperlink" Target="https://www.varam.gov.lv/lv/s3-personals-cilveki" TargetMode="External"/><Relationship Id="rId50" Type="http://schemas.openxmlformats.org/officeDocument/2006/relationships/hyperlink" Target="https://www.varam.gov.lv/lv/s7-normativais-regulejums" TargetMode="External"/><Relationship Id="rId55" Type="http://schemas.openxmlformats.org/officeDocument/2006/relationships/hyperlink" Target="https://www.varam.gov.lv/lv/r3-citi-resursi" TargetMode="External"/><Relationship Id="rId76" Type="http://schemas.openxmlformats.org/officeDocument/2006/relationships/hyperlink" Target="https://www.varam.gov.lv/lv/22-apaksnodala-pakalpojumu-parvaldibas-uzdevumi-pu" TargetMode="External"/><Relationship Id="rId97" Type="http://schemas.openxmlformats.org/officeDocument/2006/relationships/hyperlink" Target="https://www.varam.gov.lv/lv/s3-personals-cilveki" TargetMode="External"/><Relationship Id="rId104" Type="http://schemas.openxmlformats.org/officeDocument/2006/relationships/hyperlink" Target="https://www.varam.gov.lv/lv/s5-vadlinijas" TargetMode="External"/><Relationship Id="rId120" Type="http://schemas.openxmlformats.org/officeDocument/2006/relationships/hyperlink" Target="https://www.varam.gov.lv/lv/r2-digitalas-tehnologijas" TargetMode="External"/><Relationship Id="rId125" Type="http://schemas.openxmlformats.org/officeDocument/2006/relationships/hyperlink" Target="https://www.varam.gov.lv/lv/r1-informacija" TargetMode="External"/><Relationship Id="rId7"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22-apaksnodala-pakalpojumu-parvaldibas-uzdevumi-pu" TargetMode="External"/><Relationship Id="rId92" Type="http://schemas.openxmlformats.org/officeDocument/2006/relationships/hyperlink" Target="https://www.varam.gov.lv/lv/s2-kultura" TargetMode="External"/><Relationship Id="rId2" Type="http://schemas.openxmlformats.org/officeDocument/2006/relationships/hyperlink" Target="https://www.varam.gov.lv/lv/4-nodala-pakalpojumiem-un-pakalpojumu-parvaldibai-nepieciesamas-spejas-un-resursi" TargetMode="External"/><Relationship Id="rId29"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s9-pakalpojumu-sanemeji" TargetMode="External"/><Relationship Id="rId45" Type="http://schemas.openxmlformats.org/officeDocument/2006/relationships/hyperlink" Target="https://www.varam.gov.lv/lv/s2-kultura" TargetMode="External"/><Relationship Id="rId66" Type="http://schemas.openxmlformats.org/officeDocument/2006/relationships/hyperlink" Target="https://www.varam.gov.lv/lv/22-apaksnodala-pakalpojumu-parvaldibas-uzdevumi-pu" TargetMode="External"/><Relationship Id="rId87" Type="http://schemas.openxmlformats.org/officeDocument/2006/relationships/hyperlink" Target="https://www.varam.gov.lv/lv/s1-organizatoriska-struktura" TargetMode="External"/><Relationship Id="rId110" Type="http://schemas.openxmlformats.org/officeDocument/2006/relationships/hyperlink" Target="https://www.varam.gov.lv/lv/s7-normativais-regulejums" TargetMode="External"/><Relationship Id="rId115" Type="http://schemas.openxmlformats.org/officeDocument/2006/relationships/hyperlink" Target="https://www.varam.gov.lv/lv/r2-digitalas-tehnologijas" TargetMode="External"/><Relationship Id="rId61" Type="http://schemas.openxmlformats.org/officeDocument/2006/relationships/hyperlink" Target="https://www.varam.gov.lv/lv/22-apaksnodala-pakalpojumu-parvaldibas-uzdevumi-pu" TargetMode="External"/><Relationship Id="rId82" Type="http://schemas.openxmlformats.org/officeDocument/2006/relationships/hyperlink" Target="https://www.varam.gov.lv/lv/22-apaksnodala-pakalpojumu-parvaldibas-uzdevumi-pu" TargetMode="External"/><Relationship Id="rId19"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s4-kompetences" TargetMode="External"/><Relationship Id="rId56" Type="http://schemas.openxmlformats.org/officeDocument/2006/relationships/hyperlink" Target="https://www.varam.gov.lv/lv/22-apaksnodala-pakalpojumu-parvaldibas-uzdevumi-pu"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s4-kompetences" TargetMode="External"/><Relationship Id="rId105" Type="http://schemas.openxmlformats.org/officeDocument/2006/relationships/hyperlink" Target="https://www.varam.gov.lv/lv/s6-procesi" TargetMode="External"/><Relationship Id="rId126" Type="http://schemas.openxmlformats.org/officeDocument/2006/relationships/hyperlink" Target="https://www.varam.gov.lv/lv/r1-informacija" TargetMode="External"/><Relationship Id="rId8" Type="http://schemas.openxmlformats.org/officeDocument/2006/relationships/hyperlink" Target="https://www.varam.gov.lv/lv/22-apaksnodala-pakalpojumu-parvaldibas-uzdevumi-pu" TargetMode="External"/><Relationship Id="rId51" Type="http://schemas.openxmlformats.org/officeDocument/2006/relationships/hyperlink" Target="https://www.varam.gov.lv/lv/s8-partneri" TargetMode="External"/><Relationship Id="rId72" Type="http://schemas.openxmlformats.org/officeDocument/2006/relationships/hyperlink" Target="https://www.varam.gov.lv/lv/22-apaksnodala-pakalpojumu-parvaldibas-uzdevumi-pu" TargetMode="External"/><Relationship Id="rId93" Type="http://schemas.openxmlformats.org/officeDocument/2006/relationships/hyperlink" Target="https://www.varam.gov.lv/lv/s2-kultura" TargetMode="External"/><Relationship Id="rId98" Type="http://schemas.openxmlformats.org/officeDocument/2006/relationships/hyperlink" Target="https://www.varam.gov.lv/lv/s4-kompetences" TargetMode="External"/><Relationship Id="rId121" Type="http://schemas.openxmlformats.org/officeDocument/2006/relationships/hyperlink" Target="https://www.varam.gov.lv/lv/r2-digitalas-tehnologijas" TargetMode="External"/><Relationship Id="rId3" Type="http://schemas.openxmlformats.org/officeDocument/2006/relationships/hyperlink" Target="https://www.varam.gov.lv/lv/22-apaksnodala-pakalpojumu-parvaldibas-uzdevumi-pu"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s3-personals-cilveki" TargetMode="External"/><Relationship Id="rId67" Type="http://schemas.openxmlformats.org/officeDocument/2006/relationships/hyperlink" Target="https://www.varam.gov.lv/lv/22-apaksnodala-pakalpojumu-parvaldibas-uzdevumi-pu" TargetMode="External"/><Relationship Id="rId116" Type="http://schemas.openxmlformats.org/officeDocument/2006/relationships/hyperlink" Target="https://www.varam.gov.lv/lv/r2-digitalas-tehnologijas"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r1-informacija" TargetMode="External"/><Relationship Id="rId62" Type="http://schemas.openxmlformats.org/officeDocument/2006/relationships/hyperlink" Target="https://www.varam.gov.lv/lv/22-apaksnodala-pakalpojumu-parvaldibas-uzdevumi-pu" TargetMode="External"/><Relationship Id="rId83" Type="http://schemas.openxmlformats.org/officeDocument/2006/relationships/hyperlink" Target="https://www.varam.gov.lv/lv/22-apaksnodala-pakalpojumu-parvaldibas-uzdevumi-pu" TargetMode="External"/><Relationship Id="rId88" Type="http://schemas.openxmlformats.org/officeDocument/2006/relationships/hyperlink" Target="https://www.varam.gov.lv/lv/s1-organizatoriska-struktura" TargetMode="External"/><Relationship Id="rId111" Type="http://schemas.openxmlformats.org/officeDocument/2006/relationships/hyperlink" Target="https://www.varam.gov.lv/lv/s8-partneri"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s5-vadlinijas" TargetMode="External"/><Relationship Id="rId57" Type="http://schemas.openxmlformats.org/officeDocument/2006/relationships/hyperlink" Target="https://www.varam.gov.lv/lv/22-apaksnodala-pakalpojumu-parvaldibas-uzdevumi-pu" TargetMode="External"/><Relationship Id="rId106" Type="http://schemas.openxmlformats.org/officeDocument/2006/relationships/hyperlink" Target="https://www.varam.gov.lv/lv/s6-procesi" TargetMode="External"/><Relationship Id="rId127" Type="http://schemas.openxmlformats.org/officeDocument/2006/relationships/printerSettings" Target="../printerSettings/printerSettings1.bin"/><Relationship Id="rId10" Type="http://schemas.openxmlformats.org/officeDocument/2006/relationships/hyperlink" Target="https://www.varam.gov.lv/lv/22-apaksnodala-pakalpojumu-parvaldibas-uzdevumi-pu" TargetMode="External"/><Relationship Id="rId31" Type="http://schemas.openxmlformats.org/officeDocument/2006/relationships/hyperlink" Target="https://www.varam.gov.lv/lv/22-apaksnodala-pakalpojumu-parvaldibas-uzdevumi-pu" TargetMode="External"/><Relationship Id="rId52" Type="http://schemas.openxmlformats.org/officeDocument/2006/relationships/hyperlink" Target="https://www.varam.gov.lv/lv/s9-pakalpojumu-sanemeji" TargetMode="External"/><Relationship Id="rId73" Type="http://schemas.openxmlformats.org/officeDocument/2006/relationships/hyperlink" Target="https://www.varam.gov.lv/lv/22-apaksnodala-pakalpojumu-parvaldibas-uzdevumi-pu" TargetMode="External"/><Relationship Id="rId78"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s2-kultura" TargetMode="External"/><Relationship Id="rId99" Type="http://schemas.openxmlformats.org/officeDocument/2006/relationships/hyperlink" Target="https://www.varam.gov.lv/lv/s4-kompetences" TargetMode="External"/><Relationship Id="rId101" Type="http://schemas.openxmlformats.org/officeDocument/2006/relationships/hyperlink" Target="https://www.varam.gov.lv/lv/s4-kompetences" TargetMode="External"/><Relationship Id="rId122" Type="http://schemas.openxmlformats.org/officeDocument/2006/relationships/hyperlink" Target="https://www.varam.gov.lv/lv/14-apaksnodala-pakalpojumu-parvaldibas-dalibnieku-lomas-un-pienakumi" TargetMode="External"/><Relationship Id="rId4"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22-apaksnodala-pakalpojumu-parvaldibas-uzdevumi-pu" TargetMode="External"/><Relationship Id="rId26" Type="http://schemas.openxmlformats.org/officeDocument/2006/relationships/hyperlink" Target="https://www.varam.gov.lv/lv/22-apaksnodala-pakalpojumu-parvaldibas-uzdevumi-p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outlinePr summaryBelow="0" summaryRight="0"/>
    <pageSetUpPr fitToPage="1"/>
  </sheetPr>
  <dimension ref="A1:BK217"/>
  <sheetViews>
    <sheetView showGridLines="0" showZeros="0" zoomScaleNormal="100" workbookViewId="0">
      <pane xSplit="7" ySplit="9" topLeftCell="AX10" activePane="bottomRight" state="frozen"/>
      <selection pane="topRight" activeCell="P1" sqref="P1"/>
      <selection pane="bottomLeft" activeCell="A5" sqref="A5"/>
      <selection pane="bottomRight"/>
    </sheetView>
  </sheetViews>
  <sheetFormatPr defaultColWidth="9.140625" defaultRowHeight="15.75" outlineLevelRow="2" outlineLevelCol="1" x14ac:dyDescent="0.25"/>
  <cols>
    <col min="1" max="1" width="4.7109375" style="82" customWidth="1"/>
    <col min="2" max="2" width="7.7109375" style="1" customWidth="1"/>
    <col min="3" max="3" width="5.7109375" style="14" customWidth="1"/>
    <col min="4" max="4" width="65.7109375" style="3" customWidth="1"/>
    <col min="5" max="5" width="12.7109375" style="9" customWidth="1" collapsed="1"/>
    <col min="6" max="7" width="9.7109375" style="33" hidden="1" customWidth="1" outlineLevel="1"/>
    <col min="8" max="19" width="10.7109375" style="9" hidden="1" customWidth="1" outlineLevel="1"/>
    <col min="20" max="49" width="12.7109375" style="9" hidden="1" customWidth="1" outlineLevel="1"/>
    <col min="50" max="50" width="7.7109375" style="9" customWidth="1"/>
    <col min="51" max="54" width="7.7109375" style="41" hidden="1" customWidth="1"/>
    <col min="55" max="55" width="7.7109375" style="9" customWidth="1"/>
    <col min="56" max="57" width="11.7109375" style="1" customWidth="1"/>
    <col min="58" max="58" width="12.7109375" style="102" customWidth="1"/>
    <col min="59" max="60" width="15.7109375" style="5" customWidth="1"/>
    <col min="61" max="62" width="12.7109375" style="1" customWidth="1"/>
    <col min="63" max="63" width="45.7109375" style="63" customWidth="1"/>
    <col min="64" max="64" width="9.140625" style="2"/>
    <col min="65" max="65" width="12.7109375" style="2" customWidth="1"/>
    <col min="66" max="16384" width="9.140625" style="2"/>
  </cols>
  <sheetData>
    <row r="1" spans="1:63" ht="15" customHeight="1" x14ac:dyDescent="0.25">
      <c r="A1" s="76"/>
      <c r="B1" s="200" t="s">
        <v>79</v>
      </c>
      <c r="C1" s="201"/>
      <c r="D1" s="201"/>
      <c r="E1" s="202"/>
      <c r="F1" s="221" t="s">
        <v>88</v>
      </c>
      <c r="G1" s="222"/>
      <c r="H1" s="225" t="s">
        <v>322</v>
      </c>
      <c r="I1" s="226"/>
      <c r="J1" s="226"/>
      <c r="K1" s="226"/>
      <c r="L1" s="226"/>
      <c r="M1" s="226"/>
      <c r="N1" s="226"/>
      <c r="O1" s="226"/>
      <c r="P1" s="226"/>
      <c r="Q1" s="226"/>
      <c r="R1" s="226"/>
      <c r="S1" s="227"/>
      <c r="T1" s="17" t="s">
        <v>0</v>
      </c>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98" t="s">
        <v>87</v>
      </c>
      <c r="AY1" s="195" t="s">
        <v>109</v>
      </c>
      <c r="AZ1" s="195"/>
      <c r="BA1" s="195"/>
      <c r="BB1" s="195"/>
      <c r="BC1" s="198" t="s">
        <v>72</v>
      </c>
      <c r="BD1" s="214"/>
      <c r="BE1" s="215"/>
      <c r="BF1" s="96"/>
      <c r="BG1" s="11"/>
      <c r="BH1" s="11"/>
      <c r="BI1" s="19"/>
      <c r="BJ1" s="20"/>
      <c r="BK1" s="64"/>
    </row>
    <row r="2" spans="1:63" ht="15" customHeight="1" x14ac:dyDescent="0.25">
      <c r="A2" s="77"/>
      <c r="B2" s="233" t="s">
        <v>71</v>
      </c>
      <c r="C2" s="234"/>
      <c r="D2" s="188" t="s">
        <v>331</v>
      </c>
      <c r="E2" s="189"/>
      <c r="F2" s="223"/>
      <c r="G2" s="224"/>
      <c r="H2" s="216" t="s">
        <v>55</v>
      </c>
      <c r="I2" s="216" t="s">
        <v>68</v>
      </c>
      <c r="J2" s="216" t="s">
        <v>96</v>
      </c>
      <c r="K2" s="216" t="s">
        <v>66</v>
      </c>
      <c r="L2" s="216" t="s">
        <v>64</v>
      </c>
      <c r="M2" s="216" t="s">
        <v>65</v>
      </c>
      <c r="N2" s="216" t="s">
        <v>56</v>
      </c>
      <c r="O2" s="216" t="s">
        <v>63</v>
      </c>
      <c r="P2" s="216" t="s">
        <v>83</v>
      </c>
      <c r="Q2" s="216" t="s">
        <v>57</v>
      </c>
      <c r="R2" s="216" t="s">
        <v>58</v>
      </c>
      <c r="S2" s="216" t="s">
        <v>59</v>
      </c>
      <c r="T2" s="194" t="s">
        <v>89</v>
      </c>
      <c r="U2" s="194" t="s">
        <v>90</v>
      </c>
      <c r="V2" s="194" t="s">
        <v>4</v>
      </c>
      <c r="W2" s="194" t="s">
        <v>6</v>
      </c>
      <c r="X2" s="194" t="s">
        <v>8</v>
      </c>
      <c r="Y2" s="194" t="s">
        <v>10</v>
      </c>
      <c r="Z2" s="194" t="s">
        <v>12</v>
      </c>
      <c r="AA2" s="194" t="s">
        <v>14</v>
      </c>
      <c r="AB2" s="194" t="s">
        <v>16</v>
      </c>
      <c r="AC2" s="194" t="s">
        <v>18</v>
      </c>
      <c r="AD2" s="194" t="s">
        <v>20</v>
      </c>
      <c r="AE2" s="194" t="s">
        <v>22</v>
      </c>
      <c r="AF2" s="194" t="s">
        <v>62</v>
      </c>
      <c r="AG2" s="194" t="s">
        <v>25</v>
      </c>
      <c r="AH2" s="194" t="s">
        <v>27</v>
      </c>
      <c r="AI2" s="194" t="s">
        <v>29</v>
      </c>
      <c r="AJ2" s="194" t="s">
        <v>31</v>
      </c>
      <c r="AK2" s="194" t="s">
        <v>33</v>
      </c>
      <c r="AL2" s="194" t="s">
        <v>35</v>
      </c>
      <c r="AM2" s="194" t="s">
        <v>91</v>
      </c>
      <c r="AN2" s="194" t="s">
        <v>92</v>
      </c>
      <c r="AO2" s="194" t="s">
        <v>39</v>
      </c>
      <c r="AP2" s="194" t="s">
        <v>41</v>
      </c>
      <c r="AQ2" s="194" t="s">
        <v>93</v>
      </c>
      <c r="AR2" s="194" t="s">
        <v>108</v>
      </c>
      <c r="AS2" s="194" t="s">
        <v>46</v>
      </c>
      <c r="AT2" s="194" t="s">
        <v>48</v>
      </c>
      <c r="AU2" s="194" t="s">
        <v>50</v>
      </c>
      <c r="AV2" s="194" t="s">
        <v>52</v>
      </c>
      <c r="AW2" s="199" t="s">
        <v>54</v>
      </c>
      <c r="AX2" s="198"/>
      <c r="AY2" s="196"/>
      <c r="AZ2" s="196"/>
      <c r="BA2" s="196"/>
      <c r="BB2" s="196"/>
      <c r="BC2" s="198"/>
      <c r="BD2" s="192"/>
      <c r="BE2" s="193"/>
      <c r="BF2" s="97"/>
      <c r="BG2" s="23"/>
      <c r="BH2" s="23"/>
      <c r="BI2" s="21"/>
      <c r="BJ2" s="22"/>
      <c r="BK2" s="42"/>
    </row>
    <row r="3" spans="1:63" ht="15" customHeight="1" x14ac:dyDescent="0.25">
      <c r="A3" s="77"/>
      <c r="B3" s="231" t="s">
        <v>70</v>
      </c>
      <c r="C3" s="232"/>
      <c r="D3" s="84" t="s">
        <v>360</v>
      </c>
      <c r="E3" s="94"/>
      <c r="F3" s="228" t="s">
        <v>322</v>
      </c>
      <c r="G3" s="199" t="s">
        <v>0</v>
      </c>
      <c r="H3" s="216"/>
      <c r="I3" s="216"/>
      <c r="J3" s="216"/>
      <c r="K3" s="216"/>
      <c r="L3" s="216"/>
      <c r="M3" s="216"/>
      <c r="N3" s="216"/>
      <c r="O3" s="216"/>
      <c r="P3" s="216"/>
      <c r="Q3" s="216"/>
      <c r="R3" s="216"/>
      <c r="S3" s="216"/>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9"/>
      <c r="AX3" s="198"/>
      <c r="AY3" s="196"/>
      <c r="AZ3" s="196"/>
      <c r="BA3" s="196"/>
      <c r="BB3" s="196"/>
      <c r="BC3" s="198"/>
      <c r="BD3" s="192"/>
      <c r="BE3" s="193"/>
      <c r="BF3" s="97"/>
      <c r="BG3" s="23"/>
      <c r="BH3" s="23"/>
      <c r="BI3" s="192"/>
      <c r="BJ3" s="193"/>
      <c r="BK3" s="42"/>
    </row>
    <row r="4" spans="1:63" s="1" customFormat="1" ht="24.95" customHeight="1" x14ac:dyDescent="0.25">
      <c r="A4" s="77"/>
      <c r="B4" s="235" t="s">
        <v>329</v>
      </c>
      <c r="C4" s="236"/>
      <c r="D4" s="83" t="s">
        <v>372</v>
      </c>
      <c r="E4" s="95"/>
      <c r="F4" s="228"/>
      <c r="G4" s="199"/>
      <c r="H4" s="216"/>
      <c r="I4" s="216"/>
      <c r="J4" s="216"/>
      <c r="K4" s="216"/>
      <c r="L4" s="216"/>
      <c r="M4" s="216"/>
      <c r="N4" s="216"/>
      <c r="O4" s="216"/>
      <c r="P4" s="216"/>
      <c r="Q4" s="216"/>
      <c r="R4" s="216"/>
      <c r="S4" s="216"/>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9"/>
      <c r="AX4" s="198"/>
      <c r="AY4" s="196"/>
      <c r="AZ4" s="196"/>
      <c r="BA4" s="196"/>
      <c r="BB4" s="196"/>
      <c r="BC4" s="198"/>
      <c r="BD4" s="213" t="s">
        <v>75</v>
      </c>
      <c r="BE4" s="204"/>
      <c r="BF4" s="97"/>
      <c r="BG4" s="23"/>
      <c r="BH4" s="23"/>
      <c r="BI4" s="203" t="s">
        <v>60</v>
      </c>
      <c r="BJ4" s="204"/>
      <c r="BK4" s="42"/>
    </row>
    <row r="5" spans="1:63" s="1" customFormat="1" ht="65.099999999999994" customHeight="1" x14ac:dyDescent="0.25">
      <c r="A5" s="78"/>
      <c r="B5" s="229"/>
      <c r="C5" s="230"/>
      <c r="D5" s="190"/>
      <c r="E5" s="191"/>
      <c r="F5" s="228"/>
      <c r="G5" s="199"/>
      <c r="H5" s="216"/>
      <c r="I5" s="216"/>
      <c r="J5" s="216"/>
      <c r="K5" s="216"/>
      <c r="L5" s="216"/>
      <c r="M5" s="216"/>
      <c r="N5" s="216"/>
      <c r="O5" s="216"/>
      <c r="P5" s="216"/>
      <c r="Q5" s="216"/>
      <c r="R5" s="216"/>
      <c r="S5" s="216"/>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4"/>
      <c r="AU5" s="194"/>
      <c r="AV5" s="194"/>
      <c r="AW5" s="199"/>
      <c r="AX5" s="198"/>
      <c r="AY5" s="197" t="s">
        <v>82</v>
      </c>
      <c r="AZ5" s="197" t="s">
        <v>67</v>
      </c>
      <c r="BA5" s="197" t="s">
        <v>323</v>
      </c>
      <c r="BB5" s="197" t="s">
        <v>323</v>
      </c>
      <c r="BC5" s="198"/>
      <c r="BD5" s="183" t="s">
        <v>358</v>
      </c>
      <c r="BE5" s="183" t="s">
        <v>359</v>
      </c>
      <c r="BF5" s="97"/>
      <c r="BG5" s="23"/>
      <c r="BH5" s="23"/>
      <c r="BI5" s="184" t="s">
        <v>325</v>
      </c>
      <c r="BJ5" s="184" t="s">
        <v>324</v>
      </c>
      <c r="BK5" s="42"/>
    </row>
    <row r="6" spans="1:63" s="4" customFormat="1" ht="24.95" customHeight="1" x14ac:dyDescent="0.25">
      <c r="A6" s="79"/>
      <c r="B6" s="237" t="s">
        <v>330</v>
      </c>
      <c r="C6" s="24"/>
      <c r="D6" s="185" t="s">
        <v>199</v>
      </c>
      <c r="E6" s="187" t="s">
        <v>80</v>
      </c>
      <c r="F6" s="228"/>
      <c r="G6" s="199"/>
      <c r="H6" s="30" t="s">
        <v>94</v>
      </c>
      <c r="I6" s="30" t="s">
        <v>95</v>
      </c>
      <c r="J6" s="30" t="s">
        <v>97</v>
      </c>
      <c r="K6" s="30" t="s">
        <v>98</v>
      </c>
      <c r="L6" s="30" t="s">
        <v>99</v>
      </c>
      <c r="M6" s="30" t="s">
        <v>100</v>
      </c>
      <c r="N6" s="30" t="s">
        <v>101</v>
      </c>
      <c r="O6" s="30" t="s">
        <v>102</v>
      </c>
      <c r="P6" s="30" t="s">
        <v>103</v>
      </c>
      <c r="Q6" s="30" t="s">
        <v>104</v>
      </c>
      <c r="R6" s="30" t="s">
        <v>105</v>
      </c>
      <c r="S6" s="30" t="s">
        <v>106</v>
      </c>
      <c r="T6" s="37" t="s">
        <v>1</v>
      </c>
      <c r="U6" s="37" t="s">
        <v>2</v>
      </c>
      <c r="V6" s="37" t="s">
        <v>3</v>
      </c>
      <c r="W6" s="37" t="s">
        <v>5</v>
      </c>
      <c r="X6" s="37" t="s">
        <v>7</v>
      </c>
      <c r="Y6" s="37" t="s">
        <v>9</v>
      </c>
      <c r="Z6" s="37" t="s">
        <v>11</v>
      </c>
      <c r="AA6" s="37" t="s">
        <v>13</v>
      </c>
      <c r="AB6" s="37" t="s">
        <v>15</v>
      </c>
      <c r="AC6" s="37" t="s">
        <v>17</v>
      </c>
      <c r="AD6" s="37" t="s">
        <v>19</v>
      </c>
      <c r="AE6" s="37" t="s">
        <v>21</v>
      </c>
      <c r="AF6" s="37" t="s">
        <v>23</v>
      </c>
      <c r="AG6" s="37" t="s">
        <v>24</v>
      </c>
      <c r="AH6" s="37" t="s">
        <v>26</v>
      </c>
      <c r="AI6" s="37" t="s">
        <v>28</v>
      </c>
      <c r="AJ6" s="37" t="s">
        <v>30</v>
      </c>
      <c r="AK6" s="37" t="s">
        <v>32</v>
      </c>
      <c r="AL6" s="37" t="s">
        <v>34</v>
      </c>
      <c r="AM6" s="37" t="s">
        <v>36</v>
      </c>
      <c r="AN6" s="37" t="s">
        <v>37</v>
      </c>
      <c r="AO6" s="37" t="s">
        <v>38</v>
      </c>
      <c r="AP6" s="37" t="s">
        <v>40</v>
      </c>
      <c r="AQ6" s="37" t="s">
        <v>42</v>
      </c>
      <c r="AR6" s="37" t="s">
        <v>44</v>
      </c>
      <c r="AS6" s="37" t="s">
        <v>45</v>
      </c>
      <c r="AT6" s="37" t="s">
        <v>47</v>
      </c>
      <c r="AU6" s="37" t="s">
        <v>49</v>
      </c>
      <c r="AV6" s="37" t="s">
        <v>51</v>
      </c>
      <c r="AW6" s="37" t="s">
        <v>53</v>
      </c>
      <c r="AX6" s="198"/>
      <c r="AY6" s="197"/>
      <c r="AZ6" s="197"/>
      <c r="BA6" s="197"/>
      <c r="BB6" s="197"/>
      <c r="BC6" s="198"/>
      <c r="BD6" s="183"/>
      <c r="BE6" s="183"/>
      <c r="BF6" s="187" t="s">
        <v>73</v>
      </c>
      <c r="BG6" s="217" t="s">
        <v>69</v>
      </c>
      <c r="BH6" s="218" t="s">
        <v>63</v>
      </c>
      <c r="BI6" s="184"/>
      <c r="BJ6" s="184"/>
      <c r="BK6" s="182" t="s">
        <v>61</v>
      </c>
    </row>
    <row r="7" spans="1:63" s="4" customFormat="1" ht="24.95" customHeight="1" x14ac:dyDescent="0.25">
      <c r="A7" s="219" t="s">
        <v>67</v>
      </c>
      <c r="B7" s="238"/>
      <c r="C7" s="24"/>
      <c r="D7" s="186"/>
      <c r="E7" s="187"/>
      <c r="F7" s="228"/>
      <c r="G7" s="199"/>
      <c r="H7" s="38">
        <f>BE154</f>
        <v>46388</v>
      </c>
      <c r="I7" s="38">
        <f>BE159</f>
        <v>46388</v>
      </c>
      <c r="J7" s="38">
        <f>BE169</f>
        <v>46752</v>
      </c>
      <c r="K7" s="38">
        <f>BE173</f>
        <v>46204</v>
      </c>
      <c r="L7" s="38">
        <f>BE178</f>
        <v>46388</v>
      </c>
      <c r="M7" s="38">
        <f>BE182</f>
        <v>46021</v>
      </c>
      <c r="N7" s="38">
        <f>BE187</f>
        <v>46752</v>
      </c>
      <c r="O7" s="38">
        <f>BE192</f>
        <v>46052</v>
      </c>
      <c r="P7" s="38">
        <f>BE195</f>
        <v>45869</v>
      </c>
      <c r="Q7" s="38">
        <f>BE197</f>
        <v>45838</v>
      </c>
      <c r="R7" s="38">
        <f>BE201</f>
        <v>46752</v>
      </c>
      <c r="S7" s="38">
        <f>BE211</f>
        <v>0</v>
      </c>
      <c r="T7" s="39">
        <f>BE11</f>
        <v>45853</v>
      </c>
      <c r="U7" s="39">
        <f>BE15</f>
        <v>46388</v>
      </c>
      <c r="V7" s="39">
        <f>BE19</f>
        <v>46753</v>
      </c>
      <c r="W7" s="39">
        <f>BE24</f>
        <v>46203</v>
      </c>
      <c r="X7" s="39">
        <f>BE31</f>
        <v>46054</v>
      </c>
      <c r="Y7" s="39">
        <f>BE37</f>
        <v>45869</v>
      </c>
      <c r="Z7" s="39">
        <f>BE39</f>
        <v>45838</v>
      </c>
      <c r="AA7" s="39">
        <f>BE42</f>
        <v>46388</v>
      </c>
      <c r="AB7" s="39">
        <f>BE49</f>
        <v>46021</v>
      </c>
      <c r="AC7" s="39">
        <f>BE53</f>
        <v>46234</v>
      </c>
      <c r="AD7" s="39">
        <f>BE56</f>
        <v>45778</v>
      </c>
      <c r="AE7" s="39">
        <f>BE58</f>
        <v>46052</v>
      </c>
      <c r="AF7" s="39">
        <f>BE62</f>
        <v>46204</v>
      </c>
      <c r="AG7" s="39">
        <f>BE65</f>
        <v>46388</v>
      </c>
      <c r="AH7" s="39">
        <f>BE67</f>
        <v>45870</v>
      </c>
      <c r="AI7" s="39">
        <f>BE69</f>
        <v>46052</v>
      </c>
      <c r="AJ7" s="39">
        <f>BE77</f>
        <v>46023</v>
      </c>
      <c r="AK7" s="39">
        <f>BE79</f>
        <v>46204</v>
      </c>
      <c r="AL7" s="39">
        <f>BE85</f>
        <v>45839</v>
      </c>
      <c r="AM7" s="39">
        <f>BE87</f>
        <v>46082</v>
      </c>
      <c r="AN7" s="39">
        <f>BE94</f>
        <v>46023</v>
      </c>
      <c r="AO7" s="39">
        <f>BE99</f>
        <v>46023</v>
      </c>
      <c r="AP7" s="39">
        <f>BE102</f>
        <v>46023</v>
      </c>
      <c r="AQ7" s="39">
        <f>BE105</f>
        <v>46204</v>
      </c>
      <c r="AR7" s="39">
        <f>BE112</f>
        <v>46052</v>
      </c>
      <c r="AS7" s="39">
        <f>BE120</f>
        <v>46023</v>
      </c>
      <c r="AT7" s="39">
        <f>BE125</f>
        <v>45749</v>
      </c>
      <c r="AU7" s="39">
        <f>BE127</f>
        <v>46021</v>
      </c>
      <c r="AV7" s="39">
        <f>BE130</f>
        <v>46174</v>
      </c>
      <c r="AW7" s="39">
        <f>BE135</f>
        <v>46388</v>
      </c>
      <c r="AX7" s="198"/>
      <c r="AY7" s="241" t="s">
        <v>342</v>
      </c>
      <c r="AZ7" s="242"/>
      <c r="BA7" s="242"/>
      <c r="BB7" s="243"/>
      <c r="BC7" s="198"/>
      <c r="BD7" s="183"/>
      <c r="BE7" s="183"/>
      <c r="BF7" s="187"/>
      <c r="BG7" s="217"/>
      <c r="BH7" s="218"/>
      <c r="BI7" s="184"/>
      <c r="BJ7" s="184"/>
      <c r="BK7" s="182"/>
    </row>
    <row r="8" spans="1:63" s="4" customFormat="1" ht="15" customHeight="1" x14ac:dyDescent="0.25">
      <c r="A8" s="219"/>
      <c r="B8" s="65">
        <f>COUNTA(C10:C238)</f>
        <v>44</v>
      </c>
      <c r="C8" s="65"/>
      <c r="D8" s="25">
        <f>COUNTA(D10:D238)</f>
        <v>161</v>
      </c>
      <c r="E8" s="12"/>
      <c r="F8" s="228"/>
      <c r="G8" s="199"/>
      <c r="H8" s="31">
        <f t="shared" ref="H8:AW8" si="0">COUNTA(H10:H238)</f>
        <v>40</v>
      </c>
      <c r="I8" s="31">
        <f t="shared" si="0"/>
        <v>1</v>
      </c>
      <c r="J8" s="31">
        <f t="shared" si="0"/>
        <v>4</v>
      </c>
      <c r="K8" s="31">
        <f t="shared" si="0"/>
        <v>41</v>
      </c>
      <c r="L8" s="31">
        <f t="shared" si="0"/>
        <v>9</v>
      </c>
      <c r="M8" s="31">
        <f t="shared" si="0"/>
        <v>24</v>
      </c>
      <c r="N8" s="31">
        <f t="shared" si="0"/>
        <v>2</v>
      </c>
      <c r="O8" s="31">
        <f t="shared" si="0"/>
        <v>10</v>
      </c>
      <c r="P8" s="31">
        <f t="shared" si="0"/>
        <v>0</v>
      </c>
      <c r="Q8" s="31">
        <f t="shared" si="0"/>
        <v>46</v>
      </c>
      <c r="R8" s="31">
        <f t="shared" si="0"/>
        <v>11</v>
      </c>
      <c r="S8" s="31">
        <f t="shared" si="0"/>
        <v>0</v>
      </c>
      <c r="T8" s="32">
        <f t="shared" si="0"/>
        <v>0</v>
      </c>
      <c r="U8" s="32">
        <f t="shared" si="0"/>
        <v>7</v>
      </c>
      <c r="V8" s="32">
        <f t="shared" si="0"/>
        <v>2</v>
      </c>
      <c r="W8" s="32">
        <f t="shared" si="0"/>
        <v>7</v>
      </c>
      <c r="X8" s="32">
        <f t="shared" si="0"/>
        <v>3</v>
      </c>
      <c r="Y8" s="32">
        <f t="shared" si="0"/>
        <v>1</v>
      </c>
      <c r="Z8" s="32">
        <f t="shared" si="0"/>
        <v>1</v>
      </c>
      <c r="AA8" s="32">
        <f t="shared" si="0"/>
        <v>4</v>
      </c>
      <c r="AB8" s="32">
        <f t="shared" si="0"/>
        <v>1</v>
      </c>
      <c r="AC8" s="32">
        <f t="shared" si="0"/>
        <v>1</v>
      </c>
      <c r="AD8" s="32">
        <f t="shared" si="0"/>
        <v>0</v>
      </c>
      <c r="AE8" s="32">
        <f t="shared" si="0"/>
        <v>7</v>
      </c>
      <c r="AF8" s="32">
        <f t="shared" si="0"/>
        <v>1</v>
      </c>
      <c r="AG8" s="32">
        <f t="shared" si="0"/>
        <v>0</v>
      </c>
      <c r="AH8" s="32">
        <f t="shared" si="0"/>
        <v>0</v>
      </c>
      <c r="AI8" s="32">
        <f t="shared" si="0"/>
        <v>0</v>
      </c>
      <c r="AJ8" s="32">
        <f t="shared" si="0"/>
        <v>0</v>
      </c>
      <c r="AK8" s="32">
        <f t="shared" si="0"/>
        <v>0</v>
      </c>
      <c r="AL8" s="32">
        <f t="shared" si="0"/>
        <v>0</v>
      </c>
      <c r="AM8" s="32">
        <f t="shared" si="0"/>
        <v>0</v>
      </c>
      <c r="AN8" s="32">
        <f t="shared" si="0"/>
        <v>0</v>
      </c>
      <c r="AO8" s="32">
        <f t="shared" si="0"/>
        <v>2</v>
      </c>
      <c r="AP8" s="32">
        <f t="shared" si="0"/>
        <v>0</v>
      </c>
      <c r="AQ8" s="32">
        <f t="shared" si="0"/>
        <v>2</v>
      </c>
      <c r="AR8" s="32">
        <f t="shared" si="0"/>
        <v>1</v>
      </c>
      <c r="AS8" s="32">
        <f t="shared" si="0"/>
        <v>6</v>
      </c>
      <c r="AT8" s="32">
        <f t="shared" si="0"/>
        <v>7</v>
      </c>
      <c r="AU8" s="32">
        <f t="shared" si="0"/>
        <v>11</v>
      </c>
      <c r="AV8" s="32">
        <f t="shared" si="0"/>
        <v>0</v>
      </c>
      <c r="AW8" s="32">
        <f t="shared" si="0"/>
        <v>0</v>
      </c>
      <c r="AX8" s="198"/>
      <c r="AY8" s="241"/>
      <c r="AZ8" s="242"/>
      <c r="BA8" s="242"/>
      <c r="BB8" s="243"/>
      <c r="BC8" s="198"/>
      <c r="BD8" s="74" t="s">
        <v>74</v>
      </c>
      <c r="BE8" s="74" t="s">
        <v>74</v>
      </c>
      <c r="BF8" s="98"/>
      <c r="BG8" s="12">
        <f>COUNTA(BG10:BG238)</f>
        <v>132</v>
      </c>
      <c r="BH8" s="12">
        <f>COUNTA(BH10:BH238)</f>
        <v>132</v>
      </c>
      <c r="BI8" s="13">
        <f>SUM(BI10:BI238)</f>
        <v>0</v>
      </c>
      <c r="BJ8" s="12">
        <f>COUNTA(BJ10:BJ238)</f>
        <v>132</v>
      </c>
      <c r="BK8" s="12">
        <f>COUNTA(BK10:BK238)</f>
        <v>137</v>
      </c>
    </row>
    <row r="9" spans="1:63" ht="15" customHeight="1" x14ac:dyDescent="0.25">
      <c r="A9" s="80"/>
      <c r="B9" s="66">
        <f>SUBTOTAL(103,C10:C238)</f>
        <v>44</v>
      </c>
      <c r="C9" s="66"/>
      <c r="D9" s="48">
        <f>SUBTOTAL(103,D10:D238)</f>
        <v>0</v>
      </c>
      <c r="E9" s="43"/>
      <c r="F9" s="34"/>
      <c r="G9" s="35"/>
      <c r="H9" s="49">
        <f t="shared" ref="H9:AW9" si="1">SUBTOTAL(103,H10:H238)</f>
        <v>0</v>
      </c>
      <c r="I9" s="49">
        <f t="shared" si="1"/>
        <v>0</v>
      </c>
      <c r="J9" s="49">
        <f t="shared" si="1"/>
        <v>0</v>
      </c>
      <c r="K9" s="49">
        <f t="shared" si="1"/>
        <v>0</v>
      </c>
      <c r="L9" s="49">
        <f t="shared" si="1"/>
        <v>0</v>
      </c>
      <c r="M9" s="49">
        <f t="shared" si="1"/>
        <v>0</v>
      </c>
      <c r="N9" s="49">
        <f t="shared" si="1"/>
        <v>0</v>
      </c>
      <c r="O9" s="49">
        <f t="shared" si="1"/>
        <v>0</v>
      </c>
      <c r="P9" s="49">
        <f t="shared" si="1"/>
        <v>0</v>
      </c>
      <c r="Q9" s="49">
        <f t="shared" si="1"/>
        <v>0</v>
      </c>
      <c r="R9" s="49">
        <f t="shared" si="1"/>
        <v>0</v>
      </c>
      <c r="S9" s="49">
        <f t="shared" si="1"/>
        <v>0</v>
      </c>
      <c r="T9" s="50">
        <f t="shared" si="1"/>
        <v>0</v>
      </c>
      <c r="U9" s="50">
        <f t="shared" si="1"/>
        <v>0</v>
      </c>
      <c r="V9" s="50">
        <f t="shared" si="1"/>
        <v>0</v>
      </c>
      <c r="W9" s="50">
        <f t="shared" si="1"/>
        <v>0</v>
      </c>
      <c r="X9" s="50">
        <f t="shared" si="1"/>
        <v>0</v>
      </c>
      <c r="Y9" s="50">
        <f t="shared" si="1"/>
        <v>0</v>
      </c>
      <c r="Z9" s="50">
        <f t="shared" si="1"/>
        <v>0</v>
      </c>
      <c r="AA9" s="50">
        <f t="shared" si="1"/>
        <v>0</v>
      </c>
      <c r="AB9" s="50">
        <f t="shared" si="1"/>
        <v>0</v>
      </c>
      <c r="AC9" s="50">
        <f t="shared" si="1"/>
        <v>0</v>
      </c>
      <c r="AD9" s="50">
        <f t="shared" si="1"/>
        <v>0</v>
      </c>
      <c r="AE9" s="50">
        <f t="shared" si="1"/>
        <v>0</v>
      </c>
      <c r="AF9" s="50">
        <f t="shared" si="1"/>
        <v>0</v>
      </c>
      <c r="AG9" s="50">
        <f t="shared" si="1"/>
        <v>0</v>
      </c>
      <c r="AH9" s="50">
        <f t="shared" si="1"/>
        <v>0</v>
      </c>
      <c r="AI9" s="50">
        <f t="shared" si="1"/>
        <v>0</v>
      </c>
      <c r="AJ9" s="50">
        <f t="shared" si="1"/>
        <v>0</v>
      </c>
      <c r="AK9" s="50">
        <f t="shared" si="1"/>
        <v>0</v>
      </c>
      <c r="AL9" s="50">
        <f t="shared" si="1"/>
        <v>0</v>
      </c>
      <c r="AM9" s="50">
        <f t="shared" si="1"/>
        <v>0</v>
      </c>
      <c r="AN9" s="50">
        <f t="shared" si="1"/>
        <v>0</v>
      </c>
      <c r="AO9" s="50">
        <f t="shared" si="1"/>
        <v>0</v>
      </c>
      <c r="AP9" s="50">
        <f t="shared" si="1"/>
        <v>0</v>
      </c>
      <c r="AQ9" s="50">
        <f t="shared" si="1"/>
        <v>0</v>
      </c>
      <c r="AR9" s="50">
        <f t="shared" si="1"/>
        <v>0</v>
      </c>
      <c r="AS9" s="50">
        <f t="shared" si="1"/>
        <v>0</v>
      </c>
      <c r="AT9" s="50">
        <f t="shared" si="1"/>
        <v>0</v>
      </c>
      <c r="AU9" s="50">
        <f t="shared" si="1"/>
        <v>0</v>
      </c>
      <c r="AV9" s="50">
        <f t="shared" si="1"/>
        <v>0</v>
      </c>
      <c r="AW9" s="50">
        <f t="shared" si="1"/>
        <v>0</v>
      </c>
      <c r="AX9" s="51"/>
      <c r="AY9" s="40"/>
      <c r="AZ9" s="90"/>
      <c r="BA9" s="91">
        <f>COUNTA(BA11:BA353)</f>
        <v>161</v>
      </c>
      <c r="BB9" s="91">
        <f>COUNTA(BB11:BB353)</f>
        <v>44</v>
      </c>
      <c r="BC9" s="51"/>
      <c r="BD9" s="43"/>
      <c r="BE9" s="43"/>
      <c r="BF9" s="99"/>
      <c r="BG9" s="43">
        <f>SUBTOTAL(103,BG10:BG238)</f>
        <v>0</v>
      </c>
      <c r="BH9" s="43">
        <f>SUBTOTAL(103,BH10:BH238)</f>
        <v>0</v>
      </c>
      <c r="BI9" s="10">
        <f>SUBTOTAL(109,BI10:BI238)</f>
        <v>0</v>
      </c>
      <c r="BJ9" s="43">
        <f>SUBTOTAL(103,BJ10:BJ238)</f>
        <v>0</v>
      </c>
      <c r="BK9" s="43">
        <f>SUBTOTAL(103,BK10:BK238)</f>
        <v>0</v>
      </c>
    </row>
    <row r="10" spans="1:63" s="8" customFormat="1" ht="35.1" customHeight="1" x14ac:dyDescent="0.25">
      <c r="A10" s="81">
        <v>1</v>
      </c>
      <c r="B10" s="210" t="s">
        <v>252</v>
      </c>
      <c r="C10" s="210"/>
      <c r="D10" s="210"/>
      <c r="E10" s="210"/>
      <c r="F10" s="67">
        <f>SUMIFS(F11:F135,$BB11:$BB135,"w")</f>
        <v>138</v>
      </c>
      <c r="G10" s="67">
        <f>SUMIFS(G11:G135,$BB11:$BB135,"w")</f>
        <v>45</v>
      </c>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7"/>
      <c r="AY10" s="92"/>
      <c r="AZ10" s="93">
        <v>1</v>
      </c>
      <c r="BA10" s="92"/>
      <c r="BB10" s="92"/>
      <c r="BC10" s="67"/>
      <c r="BD10" s="69">
        <f t="array" ref="BD10">MIN(IF(BD11:BD138&gt;0,BD11:BD138))</f>
        <v>45717</v>
      </c>
      <c r="BE10" s="69">
        <f t="array" ref="BE10">MAX(IF(BE11:BE138&gt;0,BE11:BE138))</f>
        <v>46753</v>
      </c>
      <c r="BF10" s="70"/>
      <c r="BG10" s="71"/>
      <c r="BH10" s="71"/>
      <c r="BI10" s="72"/>
      <c r="BJ10" s="72"/>
      <c r="BK10" s="73"/>
    </row>
    <row r="11" spans="1:63" ht="35.1" customHeight="1" outlineLevel="1" collapsed="1" x14ac:dyDescent="0.25">
      <c r="A11" s="81">
        <v>2</v>
      </c>
      <c r="B11" s="60" t="s">
        <v>1</v>
      </c>
      <c r="C11" s="220" t="s">
        <v>89</v>
      </c>
      <c r="D11" s="208"/>
      <c r="E11" s="28" t="str">
        <f>IF(AY11&gt;999,"neatbilst",IF(AY11&gt;99,"atbilst daļēji",IF(AY11&gt;9,"atbilst pilnībā",IF(AY11&gt;0,"neattiecas",0))))</f>
        <v>neatbilst</v>
      </c>
      <c r="F11" s="52">
        <f>SUM(F12:F14)</f>
        <v>4</v>
      </c>
      <c r="G11" s="52">
        <f>SUM(G12:G14)</f>
        <v>0</v>
      </c>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2">
        <f>T8</f>
        <v>0</v>
      </c>
      <c r="AY11" s="93">
        <f>SUM(AY12:AY14)</f>
        <v>3000</v>
      </c>
      <c r="AZ11" s="93">
        <v>2</v>
      </c>
      <c r="BA11" s="93"/>
      <c r="BB11" s="93" t="s">
        <v>107</v>
      </c>
      <c r="BC11" s="54"/>
      <c r="BD11" s="55">
        <f>MIN(BD12:BD14)</f>
        <v>45809</v>
      </c>
      <c r="BE11" s="55">
        <f>MAX(BE12:BE14)</f>
        <v>45853</v>
      </c>
      <c r="BF11" s="100"/>
      <c r="BG11" s="54"/>
      <c r="BH11" s="56"/>
      <c r="BI11" s="57"/>
      <c r="BJ11" s="57"/>
      <c r="BK11" s="62"/>
    </row>
    <row r="12" spans="1:63" s="7" customFormat="1" ht="89.25" hidden="1" outlineLevel="2" x14ac:dyDescent="0.25">
      <c r="A12" s="81">
        <v>3</v>
      </c>
      <c r="B12" s="209" t="s">
        <v>110</v>
      </c>
      <c r="C12" s="209"/>
      <c r="D12" s="58" t="s">
        <v>388</v>
      </c>
      <c r="E12" s="45" t="s">
        <v>81</v>
      </c>
      <c r="F12" s="46">
        <f>COUNTA(H12:S12)</f>
        <v>2</v>
      </c>
      <c r="G12" s="36">
        <f>COUNTA(T12:AW12)</f>
        <v>0</v>
      </c>
      <c r="H12" s="18"/>
      <c r="I12" s="18"/>
      <c r="J12" s="18"/>
      <c r="K12" s="18"/>
      <c r="L12" s="18"/>
      <c r="M12" s="18"/>
      <c r="N12" s="18"/>
      <c r="O12" s="18" t="s">
        <v>370</v>
      </c>
      <c r="P12" s="18"/>
      <c r="Q12" s="18" t="s">
        <v>370</v>
      </c>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47"/>
      <c r="AY12" s="93">
        <f>IF(E12="neattiecas",1,IF(E12="atbilst pilnībā",10,IF(E12="atbilst daļēji",100,IF(E12="neatbilst",1000,0))))</f>
        <v>1000</v>
      </c>
      <c r="AZ12" s="93">
        <v>3</v>
      </c>
      <c r="BA12" s="93" t="s">
        <v>355</v>
      </c>
      <c r="BB12" s="93"/>
      <c r="BC12" s="44">
        <v>5</v>
      </c>
      <c r="BD12" s="170" t="s">
        <v>453</v>
      </c>
      <c r="BE12" s="170" t="s">
        <v>453</v>
      </c>
      <c r="BF12" s="101" t="s">
        <v>85</v>
      </c>
      <c r="BG12" s="6" t="s">
        <v>372</v>
      </c>
      <c r="BH12" s="170" t="s">
        <v>463</v>
      </c>
      <c r="BI12" s="170" t="s">
        <v>453</v>
      </c>
      <c r="BJ12" s="170" t="s">
        <v>453</v>
      </c>
      <c r="BK12" s="175" t="s">
        <v>577</v>
      </c>
    </row>
    <row r="13" spans="1:63" s="7" customFormat="1" ht="63.75" hidden="1" outlineLevel="2" x14ac:dyDescent="0.25">
      <c r="A13" s="81">
        <v>4</v>
      </c>
      <c r="B13" s="209" t="s">
        <v>111</v>
      </c>
      <c r="C13" s="209"/>
      <c r="D13" s="58" t="s">
        <v>389</v>
      </c>
      <c r="E13" s="45" t="s">
        <v>81</v>
      </c>
      <c r="F13" s="46">
        <f>COUNTA(H13:S13)</f>
        <v>1</v>
      </c>
      <c r="G13" s="36">
        <f>COUNTA(T13:AW13)</f>
        <v>0</v>
      </c>
      <c r="H13" s="18"/>
      <c r="I13" s="18"/>
      <c r="J13" s="18"/>
      <c r="K13" s="18"/>
      <c r="L13" s="18"/>
      <c r="M13" s="18"/>
      <c r="N13" s="18"/>
      <c r="O13" s="18"/>
      <c r="P13" s="18"/>
      <c r="Q13" s="18" t="s">
        <v>370</v>
      </c>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47"/>
      <c r="AY13" s="93">
        <f>IF(E13="neattiecas",1,IF(E13="atbilst pilnībā",10,IF(E13="atbilst daļēji",100,IF(E13="neatbilst",1000,0))))</f>
        <v>1000</v>
      </c>
      <c r="AZ13" s="93">
        <v>4</v>
      </c>
      <c r="BA13" s="93" t="s">
        <v>355</v>
      </c>
      <c r="BB13" s="93"/>
      <c r="BC13" s="44">
        <v>4</v>
      </c>
      <c r="BD13" s="15">
        <v>45809</v>
      </c>
      <c r="BE13" s="15">
        <v>45853</v>
      </c>
      <c r="BF13" s="101" t="s">
        <v>85</v>
      </c>
      <c r="BG13" s="6" t="s">
        <v>372</v>
      </c>
      <c r="BH13" s="170" t="s">
        <v>453</v>
      </c>
      <c r="BI13" s="170" t="s">
        <v>453</v>
      </c>
      <c r="BJ13" s="170" t="s">
        <v>453</v>
      </c>
      <c r="BK13" s="61" t="s">
        <v>575</v>
      </c>
    </row>
    <row r="14" spans="1:63" s="7" customFormat="1" ht="70.5" hidden="1" customHeight="1" outlineLevel="2" x14ac:dyDescent="0.25">
      <c r="A14" s="81">
        <v>5</v>
      </c>
      <c r="B14" s="209" t="s">
        <v>112</v>
      </c>
      <c r="C14" s="209"/>
      <c r="D14" s="58" t="s">
        <v>390</v>
      </c>
      <c r="E14" s="45" t="s">
        <v>81</v>
      </c>
      <c r="F14" s="46">
        <f>COUNTA(H14:S14)</f>
        <v>1</v>
      </c>
      <c r="G14" s="36">
        <f>COUNTA(T14:AW14)</f>
        <v>0</v>
      </c>
      <c r="H14" s="18"/>
      <c r="I14" s="18"/>
      <c r="J14" s="18"/>
      <c r="K14" s="18"/>
      <c r="L14" s="18"/>
      <c r="M14" s="18"/>
      <c r="N14" s="18"/>
      <c r="O14" s="18"/>
      <c r="P14" s="18"/>
      <c r="Q14" s="18" t="s">
        <v>370</v>
      </c>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47"/>
      <c r="AY14" s="93">
        <f>IF(E14="neattiecas",1,IF(E14="atbilst pilnībā",10,IF(E14="atbilst daļēji",100,IF(E14="neatbilst",1000,0))))</f>
        <v>1000</v>
      </c>
      <c r="AZ14" s="93">
        <v>5</v>
      </c>
      <c r="BA14" s="93" t="s">
        <v>355</v>
      </c>
      <c r="BB14" s="93"/>
      <c r="BC14" s="44">
        <v>4</v>
      </c>
      <c r="BD14" s="15" t="s">
        <v>453</v>
      </c>
      <c r="BE14" s="15">
        <v>45792</v>
      </c>
      <c r="BF14" s="101" t="s">
        <v>85</v>
      </c>
      <c r="BG14" s="6" t="s">
        <v>372</v>
      </c>
      <c r="BH14" s="170" t="s">
        <v>453</v>
      </c>
      <c r="BI14" s="170" t="s">
        <v>453</v>
      </c>
      <c r="BJ14" s="170" t="s">
        <v>453</v>
      </c>
      <c r="BK14" s="175" t="s">
        <v>576</v>
      </c>
    </row>
    <row r="15" spans="1:63" ht="35.1" customHeight="1" outlineLevel="1" collapsed="1" x14ac:dyDescent="0.25">
      <c r="A15" s="81">
        <v>6</v>
      </c>
      <c r="B15" s="60" t="s">
        <v>2</v>
      </c>
      <c r="C15" s="220" t="s">
        <v>90</v>
      </c>
      <c r="D15" s="208"/>
      <c r="E15" s="28" t="str">
        <f>IF(AY15&gt;999,"neatbilst",IF(AY15&gt;99,"atbilst daļēji",IF(AY15&gt;9,"atbilst pilnībā",IF(AY15&gt;0,"neattiecas",0))))</f>
        <v>neatbilst</v>
      </c>
      <c r="F15" s="52">
        <f>SUM(F16:F18)</f>
        <v>3</v>
      </c>
      <c r="G15" s="52">
        <f>SUM(G16:G18)</f>
        <v>2</v>
      </c>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2">
        <f>U8</f>
        <v>7</v>
      </c>
      <c r="AY15" s="93">
        <f>SUM(AY16:AY18)</f>
        <v>3000</v>
      </c>
      <c r="AZ15" s="93">
        <v>6</v>
      </c>
      <c r="BA15" s="93"/>
      <c r="BB15" s="93" t="s">
        <v>107</v>
      </c>
      <c r="BC15" s="54"/>
      <c r="BD15" s="55">
        <f>MIN(BD16:BD18)</f>
        <v>45901</v>
      </c>
      <c r="BE15" s="55">
        <f>MAX(BE16:BE18)</f>
        <v>46388</v>
      </c>
      <c r="BF15" s="100"/>
      <c r="BG15" s="54"/>
      <c r="BH15" s="56"/>
      <c r="BI15" s="57"/>
      <c r="BJ15" s="57"/>
      <c r="BK15" s="62"/>
    </row>
    <row r="16" spans="1:63" s="7" customFormat="1" ht="98.25" hidden="1" customHeight="1" outlineLevel="2" x14ac:dyDescent="0.25">
      <c r="A16" s="81">
        <v>7</v>
      </c>
      <c r="B16" s="209" t="s">
        <v>113</v>
      </c>
      <c r="C16" s="209"/>
      <c r="D16" s="58" t="s">
        <v>391</v>
      </c>
      <c r="E16" s="45" t="s">
        <v>81</v>
      </c>
      <c r="F16" s="46">
        <f>COUNTA(H16:S16)</f>
        <v>1</v>
      </c>
      <c r="G16" s="36">
        <f>COUNTA(T16:AW16)</f>
        <v>1</v>
      </c>
      <c r="H16" s="18"/>
      <c r="I16" s="18"/>
      <c r="J16" s="18"/>
      <c r="K16" s="18"/>
      <c r="L16" s="18"/>
      <c r="M16" s="18"/>
      <c r="N16" s="18"/>
      <c r="O16" s="18" t="s">
        <v>370</v>
      </c>
      <c r="P16" s="18"/>
      <c r="Q16" s="18"/>
      <c r="R16" s="18"/>
      <c r="S16" s="18"/>
      <c r="T16" s="18"/>
      <c r="U16" s="18" t="s">
        <v>370</v>
      </c>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47"/>
      <c r="AY16" s="93">
        <f>IF(E16="neattiecas",1,IF(E16="atbilst pilnībā",10,IF(E16="atbilst daļēji",100,IF(E16="neatbilst",1000,0))))</f>
        <v>1000</v>
      </c>
      <c r="AZ16" s="93">
        <v>7</v>
      </c>
      <c r="BA16" s="93" t="s">
        <v>355</v>
      </c>
      <c r="BB16" s="93"/>
      <c r="BC16" s="44">
        <v>5</v>
      </c>
      <c r="BD16" s="15" t="s">
        <v>453</v>
      </c>
      <c r="BE16" s="15" t="s">
        <v>453</v>
      </c>
      <c r="BF16" s="101" t="s">
        <v>85</v>
      </c>
      <c r="BG16" s="6" t="s">
        <v>372</v>
      </c>
      <c r="BH16" s="170" t="s">
        <v>574</v>
      </c>
      <c r="BI16" s="170" t="s">
        <v>453</v>
      </c>
      <c r="BJ16" s="170" t="s">
        <v>453</v>
      </c>
      <c r="BK16" s="61" t="s">
        <v>579</v>
      </c>
    </row>
    <row r="17" spans="1:63" s="7" customFormat="1" ht="137.25" hidden="1" customHeight="1" outlineLevel="2" x14ac:dyDescent="0.25">
      <c r="A17" s="81">
        <v>8</v>
      </c>
      <c r="B17" s="209" t="s">
        <v>114</v>
      </c>
      <c r="C17" s="209"/>
      <c r="D17" s="58" t="s">
        <v>374</v>
      </c>
      <c r="E17" s="45" t="s">
        <v>81</v>
      </c>
      <c r="F17" s="46">
        <f>COUNTA(H17:S17)</f>
        <v>2</v>
      </c>
      <c r="G17" s="36">
        <f>COUNTA(T17:AW17)</f>
        <v>0</v>
      </c>
      <c r="H17" s="18"/>
      <c r="I17" s="18"/>
      <c r="J17" s="18"/>
      <c r="K17" s="18" t="s">
        <v>370</v>
      </c>
      <c r="L17" s="18"/>
      <c r="M17" s="18"/>
      <c r="N17" s="18" t="s">
        <v>370</v>
      </c>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47"/>
      <c r="AY17" s="93">
        <f>IF(E17="neattiecas",1,IF(E17="atbilst pilnībā",10,IF(E17="atbilst daļēji",100,IF(E17="neatbilst",1000,0))))</f>
        <v>1000</v>
      </c>
      <c r="AZ17" s="93">
        <v>8</v>
      </c>
      <c r="BA17" s="93" t="s">
        <v>355</v>
      </c>
      <c r="BB17" s="93"/>
      <c r="BC17" s="44">
        <v>2</v>
      </c>
      <c r="BD17" s="15">
        <v>45901</v>
      </c>
      <c r="BE17" s="15">
        <v>46203</v>
      </c>
      <c r="BF17" s="101" t="s">
        <v>85</v>
      </c>
      <c r="BG17" s="6" t="s">
        <v>372</v>
      </c>
      <c r="BH17" s="170" t="s">
        <v>453</v>
      </c>
      <c r="BI17" s="170" t="s">
        <v>453</v>
      </c>
      <c r="BJ17" s="170" t="s">
        <v>453</v>
      </c>
      <c r="BK17" s="61" t="s">
        <v>586</v>
      </c>
    </row>
    <row r="18" spans="1:63" s="7" customFormat="1" ht="51" hidden="1" outlineLevel="2" x14ac:dyDescent="0.25">
      <c r="A18" s="81">
        <v>9</v>
      </c>
      <c r="B18" s="209" t="s">
        <v>115</v>
      </c>
      <c r="C18" s="209"/>
      <c r="D18" s="58" t="s">
        <v>403</v>
      </c>
      <c r="E18" s="45" t="s">
        <v>81</v>
      </c>
      <c r="F18" s="46">
        <f>COUNTA(H18:S18)</f>
        <v>0</v>
      </c>
      <c r="G18" s="36">
        <f>COUNTA(T18:AW18)</f>
        <v>1</v>
      </c>
      <c r="H18" s="18"/>
      <c r="I18" s="18"/>
      <c r="J18" s="18"/>
      <c r="K18" s="18"/>
      <c r="L18" s="18"/>
      <c r="M18" s="18"/>
      <c r="N18" s="18"/>
      <c r="O18" s="18"/>
      <c r="P18" s="18"/>
      <c r="Q18" s="18"/>
      <c r="R18" s="18"/>
      <c r="S18" s="18"/>
      <c r="T18" s="18"/>
      <c r="U18" s="18" t="s">
        <v>370</v>
      </c>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47"/>
      <c r="AY18" s="93">
        <f>IF(E18="neattiecas",1,IF(E18="atbilst pilnībā",10,IF(E18="atbilst daļēji",100,IF(E18="neatbilst",1000,0))))</f>
        <v>1000</v>
      </c>
      <c r="AZ18" s="93">
        <v>9</v>
      </c>
      <c r="BA18" s="93" t="s">
        <v>355</v>
      </c>
      <c r="BB18" s="93"/>
      <c r="BC18" s="44">
        <v>3</v>
      </c>
      <c r="BD18" s="170" t="s">
        <v>453</v>
      </c>
      <c r="BE18" s="15">
        <v>46388</v>
      </c>
      <c r="BF18" s="101" t="s">
        <v>85</v>
      </c>
      <c r="BG18" s="6" t="s">
        <v>372</v>
      </c>
      <c r="BH18" s="170" t="s">
        <v>453</v>
      </c>
      <c r="BI18" s="170" t="s">
        <v>453</v>
      </c>
      <c r="BJ18" s="170" t="s">
        <v>453</v>
      </c>
      <c r="BK18" s="61" t="s">
        <v>530</v>
      </c>
    </row>
    <row r="19" spans="1:63" ht="35.1" customHeight="1" outlineLevel="1" collapsed="1" x14ac:dyDescent="0.25">
      <c r="A19" s="81">
        <v>10</v>
      </c>
      <c r="B19" s="60" t="s">
        <v>3</v>
      </c>
      <c r="C19" s="207" t="s">
        <v>4</v>
      </c>
      <c r="D19" s="208"/>
      <c r="E19" s="28" t="str">
        <f>IF(AY19&gt;999,"neatbilst",IF(AY19&gt;99,"atbilst daļēji",IF(AY19&gt;9,"atbilst pilnībā",IF(AY19&gt;0,"neattiecas",0))))</f>
        <v>neatbilst</v>
      </c>
      <c r="F19" s="52">
        <f>SUM(F20:F23)</f>
        <v>2</v>
      </c>
      <c r="G19" s="52">
        <f>SUM(G20:G23)</f>
        <v>3</v>
      </c>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2">
        <f>V8</f>
        <v>2</v>
      </c>
      <c r="AY19" s="93">
        <f>SUM(AY20:AY23)</f>
        <v>2110</v>
      </c>
      <c r="AZ19" s="93">
        <v>10</v>
      </c>
      <c r="BA19" s="93"/>
      <c r="BB19" s="93" t="s">
        <v>107</v>
      </c>
      <c r="BC19" s="54"/>
      <c r="BD19" s="55">
        <f>MIN(BD20:BD23)</f>
        <v>45717</v>
      </c>
      <c r="BE19" s="55">
        <f>MAX(BE20:BE23)</f>
        <v>46753</v>
      </c>
      <c r="BF19" s="100"/>
      <c r="BG19" s="54"/>
      <c r="BH19" s="56"/>
      <c r="BI19" s="57"/>
      <c r="BJ19" s="57"/>
      <c r="BK19" s="62"/>
    </row>
    <row r="20" spans="1:63" s="7" customFormat="1" ht="90" hidden="1" customHeight="1" outlineLevel="2" x14ac:dyDescent="0.25">
      <c r="A20" s="81">
        <v>11</v>
      </c>
      <c r="B20" s="209" t="s">
        <v>116</v>
      </c>
      <c r="C20" s="209"/>
      <c r="D20" s="58" t="s">
        <v>531</v>
      </c>
      <c r="E20" s="45" t="s">
        <v>81</v>
      </c>
      <c r="F20" s="46">
        <f>COUNTA(H20:S20)</f>
        <v>0</v>
      </c>
      <c r="G20" s="36">
        <f>COUNTA(T20:AW20)</f>
        <v>1</v>
      </c>
      <c r="H20" s="18"/>
      <c r="I20" s="18"/>
      <c r="J20" s="18"/>
      <c r="K20" s="18"/>
      <c r="L20" s="18"/>
      <c r="M20" s="18"/>
      <c r="N20" s="18"/>
      <c r="O20" s="18"/>
      <c r="P20" s="18"/>
      <c r="Q20" s="18"/>
      <c r="R20" s="18"/>
      <c r="S20" s="18"/>
      <c r="T20" s="18"/>
      <c r="U20" s="18" t="s">
        <v>370</v>
      </c>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47"/>
      <c r="AY20" s="93">
        <f>IF(E20="neattiecas",1,IF(E20="atbilst pilnībā",10,IF(E20="atbilst daļēji",100,IF(E20="neatbilst",1000,0))))</f>
        <v>1000</v>
      </c>
      <c r="AZ20" s="93">
        <v>11</v>
      </c>
      <c r="BA20" s="93" t="s">
        <v>355</v>
      </c>
      <c r="BB20" s="93"/>
      <c r="BC20" s="44">
        <v>2</v>
      </c>
      <c r="BD20" s="170" t="s">
        <v>453</v>
      </c>
      <c r="BE20" s="15">
        <v>46753</v>
      </c>
      <c r="BF20" s="101" t="s">
        <v>85</v>
      </c>
      <c r="BG20" s="6" t="s">
        <v>372</v>
      </c>
      <c r="BH20" s="170" t="s">
        <v>453</v>
      </c>
      <c r="BI20" s="170" t="s">
        <v>453</v>
      </c>
      <c r="BJ20" s="170" t="s">
        <v>453</v>
      </c>
      <c r="BK20" s="61" t="s">
        <v>404</v>
      </c>
    </row>
    <row r="21" spans="1:63" s="7" customFormat="1" ht="154.5" hidden="1" customHeight="1" outlineLevel="2" x14ac:dyDescent="0.25">
      <c r="A21" s="81">
        <v>12</v>
      </c>
      <c r="B21" s="209" t="s">
        <v>117</v>
      </c>
      <c r="C21" s="209"/>
      <c r="D21" s="58" t="s">
        <v>258</v>
      </c>
      <c r="E21" s="45" t="s">
        <v>77</v>
      </c>
      <c r="F21" s="46">
        <f>COUNTA(H21:S21)</f>
        <v>1</v>
      </c>
      <c r="G21" s="36">
        <f>COUNTA(T21:AW21)</f>
        <v>1</v>
      </c>
      <c r="H21" s="18"/>
      <c r="I21" s="18"/>
      <c r="J21" s="18"/>
      <c r="K21" s="18" t="s">
        <v>370</v>
      </c>
      <c r="L21" s="18"/>
      <c r="M21" s="18"/>
      <c r="N21" s="18"/>
      <c r="O21" s="18"/>
      <c r="P21" s="18"/>
      <c r="Q21" s="18"/>
      <c r="R21" s="18"/>
      <c r="S21" s="18"/>
      <c r="T21" s="18"/>
      <c r="U21" s="18" t="s">
        <v>370</v>
      </c>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47"/>
      <c r="AY21" s="93">
        <f>IF(E21="neattiecas",1,IF(E21="atbilst pilnībā",10,IF(E21="atbilst daļēji",100,IF(E21="neatbilst",1000,0))))</f>
        <v>100</v>
      </c>
      <c r="AZ21" s="93">
        <v>12</v>
      </c>
      <c r="BA21" s="93" t="s">
        <v>355</v>
      </c>
      <c r="BB21" s="93"/>
      <c r="BC21" s="44">
        <v>3</v>
      </c>
      <c r="BD21" s="15">
        <v>45717</v>
      </c>
      <c r="BE21" s="15">
        <v>45915</v>
      </c>
      <c r="BF21" s="101" t="s">
        <v>84</v>
      </c>
      <c r="BG21" s="6" t="s">
        <v>372</v>
      </c>
      <c r="BH21" s="170" t="s">
        <v>453</v>
      </c>
      <c r="BI21" s="170" t="s">
        <v>453</v>
      </c>
      <c r="BJ21" s="170" t="s">
        <v>453</v>
      </c>
      <c r="BK21" s="175" t="s">
        <v>583</v>
      </c>
    </row>
    <row r="22" spans="1:63" s="7" customFormat="1" ht="78.75" hidden="1" customHeight="1" outlineLevel="2" x14ac:dyDescent="0.25">
      <c r="A22" s="81">
        <v>13</v>
      </c>
      <c r="B22" s="209" t="s">
        <v>118</v>
      </c>
      <c r="C22" s="209"/>
      <c r="D22" s="58" t="s">
        <v>259</v>
      </c>
      <c r="E22" s="45" t="s">
        <v>76</v>
      </c>
      <c r="F22" s="46">
        <f>COUNTA(H22:S22)</f>
        <v>0</v>
      </c>
      <c r="G22" s="36">
        <f>COUNTA(T22:AW22)</f>
        <v>0</v>
      </c>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47"/>
      <c r="AY22" s="93">
        <f>IF(E22="neattiecas",1,IF(E22="atbilst pilnībā",10,IF(E22="atbilst daļēji",100,IF(E22="neatbilst",1000,0))))</f>
        <v>10</v>
      </c>
      <c r="AZ22" s="93">
        <v>13</v>
      </c>
      <c r="BA22" s="93" t="s">
        <v>355</v>
      </c>
      <c r="BB22" s="93"/>
      <c r="BC22" s="44"/>
      <c r="BD22" s="170"/>
      <c r="BE22" s="15"/>
      <c r="BF22" s="101"/>
      <c r="BG22" s="6"/>
      <c r="BH22" s="170"/>
      <c r="BI22" s="170"/>
      <c r="BJ22" s="170"/>
      <c r="BK22" s="175" t="s">
        <v>580</v>
      </c>
    </row>
    <row r="23" spans="1:63" s="7" customFormat="1" ht="96.75" hidden="1" customHeight="1" outlineLevel="2" x14ac:dyDescent="0.25">
      <c r="A23" s="81">
        <v>14</v>
      </c>
      <c r="B23" s="209" t="s">
        <v>119</v>
      </c>
      <c r="C23" s="209"/>
      <c r="D23" s="58" t="s">
        <v>260</v>
      </c>
      <c r="E23" s="45" t="s">
        <v>81</v>
      </c>
      <c r="F23" s="46">
        <f>COUNTA(H23:S23)</f>
        <v>1</v>
      </c>
      <c r="G23" s="36">
        <f>COUNTA(T23:AW23)</f>
        <v>1</v>
      </c>
      <c r="H23" s="18"/>
      <c r="I23" s="18"/>
      <c r="J23" s="18"/>
      <c r="K23" s="18" t="s">
        <v>370</v>
      </c>
      <c r="L23" s="18"/>
      <c r="M23" s="18"/>
      <c r="N23" s="18"/>
      <c r="O23" s="18"/>
      <c r="P23" s="18"/>
      <c r="Q23" s="18"/>
      <c r="R23" s="18"/>
      <c r="S23" s="18"/>
      <c r="T23" s="18"/>
      <c r="U23" s="18"/>
      <c r="V23" s="18"/>
      <c r="W23" s="18"/>
      <c r="X23" s="18"/>
      <c r="Y23" s="18"/>
      <c r="Z23" s="18"/>
      <c r="AA23" s="18"/>
      <c r="AB23" s="18"/>
      <c r="AC23" s="18"/>
      <c r="AD23" s="18"/>
      <c r="AE23" s="18"/>
      <c r="AF23" s="18" t="s">
        <v>370</v>
      </c>
      <c r="AG23" s="18"/>
      <c r="AH23" s="18"/>
      <c r="AI23" s="18"/>
      <c r="AJ23" s="18"/>
      <c r="AK23" s="18"/>
      <c r="AL23" s="18"/>
      <c r="AM23" s="18"/>
      <c r="AN23" s="18"/>
      <c r="AO23" s="18"/>
      <c r="AP23" s="18"/>
      <c r="AQ23" s="18"/>
      <c r="AR23" s="18"/>
      <c r="AS23" s="18"/>
      <c r="AT23" s="18"/>
      <c r="AU23" s="18"/>
      <c r="AV23" s="18"/>
      <c r="AW23" s="18"/>
      <c r="AX23" s="47"/>
      <c r="AY23" s="93">
        <f>IF(E23="neattiecas",1,IF(E23="atbilst pilnībā",10,IF(E23="atbilst daļēji",100,IF(E23="neatbilst",1000,0))))</f>
        <v>1000</v>
      </c>
      <c r="AZ23" s="93">
        <v>14</v>
      </c>
      <c r="BA23" s="93" t="s">
        <v>355</v>
      </c>
      <c r="BB23" s="93"/>
      <c r="BC23" s="44">
        <v>4</v>
      </c>
      <c r="BD23" s="170" t="s">
        <v>453</v>
      </c>
      <c r="BE23" s="15">
        <v>46325</v>
      </c>
      <c r="BF23" s="101" t="s">
        <v>85</v>
      </c>
      <c r="BG23" s="6" t="s">
        <v>372</v>
      </c>
      <c r="BH23" s="170" t="s">
        <v>453</v>
      </c>
      <c r="BI23" s="170" t="s">
        <v>453</v>
      </c>
      <c r="BJ23" s="170" t="s">
        <v>453</v>
      </c>
      <c r="BK23" s="61" t="s">
        <v>581</v>
      </c>
    </row>
    <row r="24" spans="1:63" ht="34.5" customHeight="1" outlineLevel="1" collapsed="1" x14ac:dyDescent="0.25">
      <c r="A24" s="81">
        <v>15</v>
      </c>
      <c r="B24" s="60" t="s">
        <v>5</v>
      </c>
      <c r="C24" s="207" t="s">
        <v>6</v>
      </c>
      <c r="D24" s="208"/>
      <c r="E24" s="28" t="str">
        <f>IF(AY24&gt;999,"neatbilst",IF(AY24&gt;99,"atbilst daļēji",IF(AY24&gt;9,"atbilst pilnībā",IF(AY24&gt;0,"neattiecas",0))))</f>
        <v>neatbilst</v>
      </c>
      <c r="F24" s="52">
        <f>SUM(F25:F30)</f>
        <v>5</v>
      </c>
      <c r="G24" s="52">
        <f>SUM(G25:G30)</f>
        <v>3</v>
      </c>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2">
        <f>W8</f>
        <v>7</v>
      </c>
      <c r="AY24" s="93">
        <f>SUM(AY25:AY30)</f>
        <v>2220</v>
      </c>
      <c r="AZ24" s="93">
        <v>15</v>
      </c>
      <c r="BA24" s="93"/>
      <c r="BB24" s="93" t="s">
        <v>107</v>
      </c>
      <c r="BC24" s="54"/>
      <c r="BD24" s="55">
        <f>MIN(BD25:BD30)</f>
        <v>45778</v>
      </c>
      <c r="BE24" s="55">
        <f>MAX(BE25:BE30)</f>
        <v>46203</v>
      </c>
      <c r="BF24" s="100"/>
      <c r="BG24" s="54"/>
      <c r="BH24" s="56"/>
      <c r="BI24" s="57"/>
      <c r="BJ24" s="57"/>
      <c r="BK24" s="62"/>
    </row>
    <row r="25" spans="1:63" s="7" customFormat="1" ht="69.75" hidden="1" customHeight="1" outlineLevel="2" x14ac:dyDescent="0.25">
      <c r="A25" s="81">
        <v>16</v>
      </c>
      <c r="B25" s="209" t="s">
        <v>120</v>
      </c>
      <c r="C25" s="209"/>
      <c r="D25" s="58" t="s">
        <v>392</v>
      </c>
      <c r="E25" s="45" t="s">
        <v>76</v>
      </c>
      <c r="F25" s="46">
        <f t="shared" ref="F25:F30" si="2">COUNTA(H25:S25)</f>
        <v>0</v>
      </c>
      <c r="G25" s="36">
        <f t="shared" ref="G25:G30" si="3">COUNTA(T25:AW25)</f>
        <v>0</v>
      </c>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47"/>
      <c r="AY25" s="93">
        <f t="shared" ref="AY25:AY30" si="4">IF(E25="neattiecas",1,IF(E25="atbilst pilnībā",10,IF(E25="atbilst daļēji",100,IF(E25="neatbilst",1000,0))))</f>
        <v>10</v>
      </c>
      <c r="AZ25" s="93">
        <v>16</v>
      </c>
      <c r="BA25" s="93" t="s">
        <v>355</v>
      </c>
      <c r="BB25" s="93"/>
      <c r="BC25" s="44">
        <v>3</v>
      </c>
      <c r="BD25" s="170" t="s">
        <v>453</v>
      </c>
      <c r="BE25" s="15">
        <v>45749</v>
      </c>
      <c r="BF25" s="101" t="s">
        <v>86</v>
      </c>
      <c r="BG25" s="6" t="s">
        <v>372</v>
      </c>
      <c r="BH25" s="170" t="s">
        <v>453</v>
      </c>
      <c r="BI25" s="170" t="s">
        <v>453</v>
      </c>
      <c r="BJ25" s="170" t="s">
        <v>453</v>
      </c>
      <c r="BK25" s="61" t="s">
        <v>584</v>
      </c>
    </row>
    <row r="26" spans="1:63" s="7" customFormat="1" ht="105" hidden="1" customHeight="1" outlineLevel="2" x14ac:dyDescent="0.25">
      <c r="A26" s="81">
        <v>17</v>
      </c>
      <c r="B26" s="209" t="s">
        <v>121</v>
      </c>
      <c r="C26" s="209"/>
      <c r="D26" s="58" t="s">
        <v>362</v>
      </c>
      <c r="E26" s="45" t="s">
        <v>81</v>
      </c>
      <c r="F26" s="46">
        <f t="shared" si="2"/>
        <v>1</v>
      </c>
      <c r="G26" s="36">
        <f t="shared" si="3"/>
        <v>1</v>
      </c>
      <c r="H26" s="18"/>
      <c r="I26" s="18"/>
      <c r="J26" s="18" t="s">
        <v>370</v>
      </c>
      <c r="K26" s="18"/>
      <c r="L26" s="18"/>
      <c r="M26" s="18"/>
      <c r="N26" s="18"/>
      <c r="O26" s="18"/>
      <c r="P26" s="18"/>
      <c r="Q26" s="18"/>
      <c r="R26" s="18"/>
      <c r="S26" s="18"/>
      <c r="T26" s="18"/>
      <c r="U26" s="18"/>
      <c r="V26" s="18"/>
      <c r="W26" s="18" t="s">
        <v>370</v>
      </c>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47"/>
      <c r="AY26" s="93">
        <f t="shared" si="4"/>
        <v>1000</v>
      </c>
      <c r="AZ26" s="93">
        <v>17</v>
      </c>
      <c r="BA26" s="93" t="s">
        <v>355</v>
      </c>
      <c r="BB26" s="93"/>
      <c r="BC26" s="44">
        <v>4</v>
      </c>
      <c r="BD26" s="170" t="s">
        <v>453</v>
      </c>
      <c r="BE26" s="15">
        <v>46203</v>
      </c>
      <c r="BF26" s="101" t="s">
        <v>85</v>
      </c>
      <c r="BG26" s="6" t="s">
        <v>372</v>
      </c>
      <c r="BH26" s="170" t="s">
        <v>453</v>
      </c>
      <c r="BI26" s="170" t="s">
        <v>453</v>
      </c>
      <c r="BJ26" s="170" t="s">
        <v>453</v>
      </c>
      <c r="BK26" s="61" t="s">
        <v>405</v>
      </c>
    </row>
    <row r="27" spans="1:63" s="7" customFormat="1" ht="101.25" hidden="1" customHeight="1" outlineLevel="2" x14ac:dyDescent="0.25">
      <c r="A27" s="81">
        <v>18</v>
      </c>
      <c r="B27" s="209" t="s">
        <v>122</v>
      </c>
      <c r="C27" s="209"/>
      <c r="D27" s="58" t="s">
        <v>587</v>
      </c>
      <c r="E27" s="45" t="s">
        <v>77</v>
      </c>
      <c r="F27" s="46">
        <f t="shared" si="2"/>
        <v>1</v>
      </c>
      <c r="G27" s="36">
        <f t="shared" si="3"/>
        <v>1</v>
      </c>
      <c r="H27" s="18"/>
      <c r="I27" s="18"/>
      <c r="J27" s="18"/>
      <c r="K27" s="18"/>
      <c r="L27" s="18"/>
      <c r="M27" s="18"/>
      <c r="N27" s="18"/>
      <c r="O27" s="18"/>
      <c r="P27" s="18"/>
      <c r="Q27" s="18" t="s">
        <v>370</v>
      </c>
      <c r="R27" s="18"/>
      <c r="S27" s="18"/>
      <c r="T27" s="18"/>
      <c r="U27" s="18"/>
      <c r="V27" s="18"/>
      <c r="W27" s="18" t="s">
        <v>370</v>
      </c>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47"/>
      <c r="AY27" s="93">
        <f t="shared" si="4"/>
        <v>100</v>
      </c>
      <c r="AZ27" s="93">
        <v>18</v>
      </c>
      <c r="BA27" s="93" t="s">
        <v>355</v>
      </c>
      <c r="BB27" s="93"/>
      <c r="BC27" s="44">
        <v>4</v>
      </c>
      <c r="BD27" s="170" t="s">
        <v>453</v>
      </c>
      <c r="BE27" s="15">
        <v>45778</v>
      </c>
      <c r="BF27" s="101" t="s">
        <v>85</v>
      </c>
      <c r="BG27" s="6" t="s">
        <v>372</v>
      </c>
      <c r="BH27" s="170" t="s">
        <v>453</v>
      </c>
      <c r="BI27" s="170" t="s">
        <v>453</v>
      </c>
      <c r="BJ27" s="170" t="s">
        <v>453</v>
      </c>
      <c r="BK27" s="179" t="s">
        <v>585</v>
      </c>
    </row>
    <row r="28" spans="1:63" s="7" customFormat="1" ht="89.25" hidden="1" outlineLevel="2" x14ac:dyDescent="0.25">
      <c r="A28" s="81">
        <v>19</v>
      </c>
      <c r="B28" s="209" t="s">
        <v>123</v>
      </c>
      <c r="C28" s="209"/>
      <c r="D28" s="58" t="s">
        <v>588</v>
      </c>
      <c r="E28" s="45" t="s">
        <v>77</v>
      </c>
      <c r="F28" s="46">
        <f t="shared" si="2"/>
        <v>2</v>
      </c>
      <c r="G28" s="36">
        <f t="shared" si="3"/>
        <v>1</v>
      </c>
      <c r="H28" s="18" t="s">
        <v>370</v>
      </c>
      <c r="I28" s="18"/>
      <c r="J28" s="18"/>
      <c r="K28" s="18"/>
      <c r="L28" s="18"/>
      <c r="M28" s="18"/>
      <c r="N28" s="18"/>
      <c r="O28" s="18"/>
      <c r="P28" s="18"/>
      <c r="Q28" s="18" t="s">
        <v>370</v>
      </c>
      <c r="R28" s="18"/>
      <c r="S28" s="18"/>
      <c r="T28" s="18"/>
      <c r="U28" s="18"/>
      <c r="V28" s="18"/>
      <c r="W28" s="18"/>
      <c r="X28" s="18" t="s">
        <v>370</v>
      </c>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47"/>
      <c r="AY28" s="93">
        <f t="shared" si="4"/>
        <v>100</v>
      </c>
      <c r="AZ28" s="93">
        <v>19</v>
      </c>
      <c r="BA28" s="93" t="s">
        <v>355</v>
      </c>
      <c r="BB28" s="93"/>
      <c r="BC28" s="44">
        <v>1</v>
      </c>
      <c r="BD28" s="170" t="s">
        <v>453</v>
      </c>
      <c r="BE28" s="15">
        <v>46052</v>
      </c>
      <c r="BF28" s="101" t="s">
        <v>85</v>
      </c>
      <c r="BG28" s="6" t="s">
        <v>372</v>
      </c>
      <c r="BH28" s="170" t="s">
        <v>453</v>
      </c>
      <c r="BI28" s="170" t="s">
        <v>453</v>
      </c>
      <c r="BJ28" s="170" t="s">
        <v>453</v>
      </c>
      <c r="BK28" s="175" t="s">
        <v>561</v>
      </c>
    </row>
    <row r="29" spans="1:63" s="7" customFormat="1" ht="24.95" hidden="1" customHeight="1" outlineLevel="2" x14ac:dyDescent="0.25">
      <c r="A29" s="81">
        <v>20</v>
      </c>
      <c r="B29" s="209" t="s">
        <v>124</v>
      </c>
      <c r="C29" s="209"/>
      <c r="D29" s="58" t="s">
        <v>393</v>
      </c>
      <c r="E29" s="45" t="s">
        <v>76</v>
      </c>
      <c r="F29" s="46">
        <f t="shared" si="2"/>
        <v>0</v>
      </c>
      <c r="G29" s="36">
        <f t="shared" si="3"/>
        <v>0</v>
      </c>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47"/>
      <c r="AY29" s="93">
        <f t="shared" si="4"/>
        <v>10</v>
      </c>
      <c r="AZ29" s="93">
        <v>20</v>
      </c>
      <c r="BA29" s="93" t="s">
        <v>355</v>
      </c>
      <c r="BB29" s="93"/>
      <c r="BC29" s="44"/>
      <c r="BD29" s="15"/>
      <c r="BE29" s="15"/>
      <c r="BF29" s="101"/>
      <c r="BG29" s="6"/>
      <c r="BH29" s="6"/>
      <c r="BI29" s="29"/>
      <c r="BJ29" s="6"/>
      <c r="BK29" s="61"/>
    </row>
    <row r="30" spans="1:63" s="7" customFormat="1" ht="25.5" hidden="1" outlineLevel="2" x14ac:dyDescent="0.25">
      <c r="A30" s="81">
        <v>21</v>
      </c>
      <c r="B30" s="209" t="s">
        <v>261</v>
      </c>
      <c r="C30" s="209"/>
      <c r="D30" s="58" t="s">
        <v>406</v>
      </c>
      <c r="E30" s="45" t="s">
        <v>81</v>
      </c>
      <c r="F30" s="46">
        <f t="shared" si="2"/>
        <v>1</v>
      </c>
      <c r="G30" s="36">
        <f t="shared" si="3"/>
        <v>0</v>
      </c>
      <c r="H30" s="18" t="s">
        <v>370</v>
      </c>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47"/>
      <c r="AY30" s="93">
        <f t="shared" si="4"/>
        <v>1000</v>
      </c>
      <c r="AZ30" s="93">
        <v>21</v>
      </c>
      <c r="BA30" s="93" t="s">
        <v>355</v>
      </c>
      <c r="BB30" s="93"/>
      <c r="BC30" s="44">
        <v>2</v>
      </c>
      <c r="BD30" s="15">
        <v>45778</v>
      </c>
      <c r="BE30" s="15">
        <v>45838</v>
      </c>
      <c r="BF30" s="101" t="s">
        <v>84</v>
      </c>
      <c r="BG30" s="6" t="s">
        <v>372</v>
      </c>
      <c r="BH30" s="170" t="s">
        <v>453</v>
      </c>
      <c r="BI30" s="170" t="s">
        <v>453</v>
      </c>
      <c r="BJ30" s="170" t="s">
        <v>453</v>
      </c>
      <c r="BK30" s="61" t="s">
        <v>562</v>
      </c>
    </row>
    <row r="31" spans="1:63" ht="35.1" customHeight="1" outlineLevel="1" collapsed="1" x14ac:dyDescent="0.25">
      <c r="A31" s="81">
        <v>22</v>
      </c>
      <c r="B31" s="60" t="s">
        <v>7</v>
      </c>
      <c r="C31" s="207" t="s">
        <v>8</v>
      </c>
      <c r="D31" s="208"/>
      <c r="E31" s="28" t="str">
        <f>IF(AY31&gt;999,"neatbilst",IF(AY31&gt;99,"atbilst daļēji",IF(AY31&gt;9,"atbilst pilnībā",IF(AY31&gt;0,"neattiecas",0))))</f>
        <v>neatbilst</v>
      </c>
      <c r="F31" s="52">
        <f>SUM(F32:F36)</f>
        <v>2</v>
      </c>
      <c r="G31" s="52">
        <f>SUM(G32:G36)</f>
        <v>3</v>
      </c>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2">
        <f>X8</f>
        <v>3</v>
      </c>
      <c r="AY31" s="93">
        <f>SUM(AY32:AY36)</f>
        <v>1130</v>
      </c>
      <c r="AZ31" s="93">
        <v>22</v>
      </c>
      <c r="BA31" s="93"/>
      <c r="BB31" s="93" t="s">
        <v>107</v>
      </c>
      <c r="BC31" s="54"/>
      <c r="BD31" s="55">
        <f>MIN(BD32:BD36)</f>
        <v>45839</v>
      </c>
      <c r="BE31" s="55">
        <f>MAX(BE32:BE36)</f>
        <v>46054</v>
      </c>
      <c r="BF31" s="100"/>
      <c r="BG31" s="54"/>
      <c r="BH31" s="56"/>
      <c r="BI31" s="57"/>
      <c r="BJ31" s="57"/>
      <c r="BK31" s="62"/>
    </row>
    <row r="32" spans="1:63" s="7" customFormat="1" ht="24.95" hidden="1" customHeight="1" outlineLevel="2" x14ac:dyDescent="0.25">
      <c r="A32" s="81">
        <v>23</v>
      </c>
      <c r="B32" s="209" t="s">
        <v>125</v>
      </c>
      <c r="C32" s="209"/>
      <c r="D32" s="58" t="s">
        <v>262</v>
      </c>
      <c r="E32" s="45" t="s">
        <v>76</v>
      </c>
      <c r="F32" s="46">
        <f>COUNTA(H32:S32)</f>
        <v>0</v>
      </c>
      <c r="G32" s="36">
        <f>COUNTA(T32:AW32)</f>
        <v>0</v>
      </c>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47"/>
      <c r="AY32" s="93">
        <f>IF(E32="neattiecas",1,IF(E32="atbilst pilnībā",10,IF(E32="atbilst daļēji",100,IF(E32="neatbilst",1000,0))))</f>
        <v>10</v>
      </c>
      <c r="AZ32" s="93">
        <v>23</v>
      </c>
      <c r="BA32" s="93" t="s">
        <v>355</v>
      </c>
      <c r="BB32" s="93"/>
      <c r="BC32" s="44"/>
      <c r="BD32" s="15"/>
      <c r="BE32" s="15"/>
      <c r="BF32" s="101"/>
      <c r="BG32" s="6"/>
      <c r="BH32" s="6"/>
      <c r="BI32" s="29"/>
      <c r="BJ32" s="6"/>
      <c r="BK32" s="61"/>
    </row>
    <row r="33" spans="1:63" s="7" customFormat="1" ht="169.5" hidden="1" customHeight="1" outlineLevel="2" x14ac:dyDescent="0.25">
      <c r="A33" s="81">
        <v>24</v>
      </c>
      <c r="B33" s="209" t="s">
        <v>126</v>
      </c>
      <c r="C33" s="209"/>
      <c r="D33" s="58" t="s">
        <v>394</v>
      </c>
      <c r="E33" s="45" t="s">
        <v>77</v>
      </c>
      <c r="F33" s="46">
        <f>COUNTA(H33:S33)</f>
        <v>1</v>
      </c>
      <c r="G33" s="36">
        <f>COUNTA(T33:AW33)</f>
        <v>1</v>
      </c>
      <c r="H33" s="18"/>
      <c r="I33" s="18"/>
      <c r="J33" s="18"/>
      <c r="K33" s="18"/>
      <c r="L33" s="18"/>
      <c r="M33" s="18" t="s">
        <v>370</v>
      </c>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t="s">
        <v>370</v>
      </c>
      <c r="AV33" s="18"/>
      <c r="AW33" s="18"/>
      <c r="AX33" s="47"/>
      <c r="AY33" s="93">
        <f>IF(E33="neattiecas",1,IF(E33="atbilst pilnībā",10,IF(E33="atbilst daļēji",100,IF(E33="neatbilst",1000,0))))</f>
        <v>100</v>
      </c>
      <c r="AZ33" s="93">
        <v>24</v>
      </c>
      <c r="BA33" s="93" t="s">
        <v>355</v>
      </c>
      <c r="BB33" s="93"/>
      <c r="BC33" s="44">
        <v>1</v>
      </c>
      <c r="BD33" s="15">
        <v>45839</v>
      </c>
      <c r="BE33" s="15">
        <v>46052</v>
      </c>
      <c r="BF33" s="101" t="s">
        <v>85</v>
      </c>
      <c r="BG33" s="6" t="s">
        <v>372</v>
      </c>
      <c r="BH33" s="170" t="s">
        <v>453</v>
      </c>
      <c r="BI33" s="170" t="s">
        <v>453</v>
      </c>
      <c r="BJ33" s="170" t="s">
        <v>453</v>
      </c>
      <c r="BK33" s="61" t="s">
        <v>407</v>
      </c>
    </row>
    <row r="34" spans="1:63" s="7" customFormat="1" ht="66.75" hidden="1" customHeight="1" outlineLevel="2" x14ac:dyDescent="0.25">
      <c r="A34" s="81">
        <v>25</v>
      </c>
      <c r="B34" s="209" t="s">
        <v>127</v>
      </c>
      <c r="C34" s="209"/>
      <c r="D34" s="58" t="s">
        <v>371</v>
      </c>
      <c r="E34" s="45" t="s">
        <v>81</v>
      </c>
      <c r="F34" s="46">
        <f>COUNTA(H34:S34)</f>
        <v>1</v>
      </c>
      <c r="G34" s="36">
        <f>COUNTA(T34:AW34)</f>
        <v>2</v>
      </c>
      <c r="H34" s="18"/>
      <c r="I34" s="18"/>
      <c r="J34" s="18"/>
      <c r="K34" s="18"/>
      <c r="L34" s="18"/>
      <c r="M34" s="18" t="s">
        <v>370</v>
      </c>
      <c r="N34" s="18"/>
      <c r="O34" s="18"/>
      <c r="P34" s="18"/>
      <c r="Q34" s="18"/>
      <c r="R34" s="18"/>
      <c r="S34" s="18"/>
      <c r="T34" s="18"/>
      <c r="U34" s="18"/>
      <c r="V34" s="18"/>
      <c r="W34" s="18"/>
      <c r="X34" s="18" t="s">
        <v>370</v>
      </c>
      <c r="Y34" s="18"/>
      <c r="Z34" s="18"/>
      <c r="AA34" s="18"/>
      <c r="AB34" s="18"/>
      <c r="AC34" s="18"/>
      <c r="AD34" s="18"/>
      <c r="AE34" s="18"/>
      <c r="AF34" s="18"/>
      <c r="AG34" s="18"/>
      <c r="AH34" s="18"/>
      <c r="AI34" s="18"/>
      <c r="AJ34" s="18"/>
      <c r="AK34" s="18"/>
      <c r="AL34" s="18"/>
      <c r="AM34" s="18"/>
      <c r="AN34" s="18"/>
      <c r="AO34" s="18"/>
      <c r="AP34" s="18"/>
      <c r="AQ34" s="18"/>
      <c r="AR34" s="18"/>
      <c r="AS34" s="18"/>
      <c r="AT34" s="18"/>
      <c r="AU34" s="18" t="s">
        <v>370</v>
      </c>
      <c r="AV34" s="18"/>
      <c r="AW34" s="18"/>
      <c r="AX34" s="47"/>
      <c r="AY34" s="93">
        <f>IF(E34="neattiecas",1,IF(E34="atbilst pilnībā",10,IF(E34="atbilst daļēji",100,IF(E34="neatbilst",1000,0))))</f>
        <v>1000</v>
      </c>
      <c r="AZ34" s="93">
        <v>25</v>
      </c>
      <c r="BA34" s="93" t="s">
        <v>355</v>
      </c>
      <c r="BB34" s="93"/>
      <c r="BC34" s="44">
        <v>3</v>
      </c>
      <c r="BD34" s="170" t="s">
        <v>453</v>
      </c>
      <c r="BE34" s="15">
        <v>46054</v>
      </c>
      <c r="BF34" s="101" t="s">
        <v>85</v>
      </c>
      <c r="BG34" s="6" t="s">
        <v>372</v>
      </c>
      <c r="BH34" s="170" t="s">
        <v>453</v>
      </c>
      <c r="BI34" s="170" t="s">
        <v>453</v>
      </c>
      <c r="BJ34" s="170" t="s">
        <v>453</v>
      </c>
      <c r="BK34" s="61" t="s">
        <v>408</v>
      </c>
    </row>
    <row r="35" spans="1:63" s="7" customFormat="1" ht="131.25" hidden="1" customHeight="1" outlineLevel="2" x14ac:dyDescent="0.25">
      <c r="A35" s="81">
        <v>26</v>
      </c>
      <c r="B35" s="209" t="s">
        <v>128</v>
      </c>
      <c r="C35" s="209"/>
      <c r="D35" s="58" t="s">
        <v>589</v>
      </c>
      <c r="E35" s="45" t="s">
        <v>76</v>
      </c>
      <c r="F35" s="46">
        <f>COUNTA(H35:S35)</f>
        <v>0</v>
      </c>
      <c r="G35" s="36">
        <f>COUNTA(T35:AW35)</f>
        <v>0</v>
      </c>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47"/>
      <c r="AY35" s="93">
        <f>IF(E35="neattiecas",1,IF(E35="atbilst pilnībā",10,IF(E35="atbilst daļēji",100,IF(E35="neatbilst",1000,0))))</f>
        <v>10</v>
      </c>
      <c r="AZ35" s="93">
        <v>26</v>
      </c>
      <c r="BA35" s="93" t="s">
        <v>355</v>
      </c>
      <c r="BB35" s="93"/>
      <c r="BC35" s="44"/>
      <c r="BD35" s="170" t="s">
        <v>453</v>
      </c>
      <c r="BE35" s="15">
        <v>45749</v>
      </c>
      <c r="BF35" s="101" t="s">
        <v>86</v>
      </c>
      <c r="BG35" s="6" t="s">
        <v>372</v>
      </c>
      <c r="BH35" s="170" t="s">
        <v>453</v>
      </c>
      <c r="BI35" s="170" t="s">
        <v>453</v>
      </c>
      <c r="BJ35" s="170" t="s">
        <v>453</v>
      </c>
      <c r="BK35" s="175"/>
    </row>
    <row r="36" spans="1:63" s="7" customFormat="1" ht="144.75" hidden="1" customHeight="1" outlineLevel="2" x14ac:dyDescent="0.25">
      <c r="A36" s="81">
        <v>27</v>
      </c>
      <c r="B36" s="209" t="s">
        <v>129</v>
      </c>
      <c r="C36" s="209"/>
      <c r="D36" s="58" t="s">
        <v>263</v>
      </c>
      <c r="E36" s="45" t="s">
        <v>76</v>
      </c>
      <c r="F36" s="46">
        <f>COUNTA(H36:S36)</f>
        <v>0</v>
      </c>
      <c r="G36" s="36">
        <f>COUNTA(T36:AW36)</f>
        <v>0</v>
      </c>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47"/>
      <c r="AY36" s="93">
        <f>IF(E36="neattiecas",1,IF(E36="atbilst pilnībā",10,IF(E36="atbilst daļēji",100,IF(E36="neatbilst",1000,0))))</f>
        <v>10</v>
      </c>
      <c r="AZ36" s="93">
        <v>27</v>
      </c>
      <c r="BA36" s="93" t="s">
        <v>355</v>
      </c>
      <c r="BB36" s="93"/>
      <c r="BC36" s="44"/>
      <c r="BD36" s="170" t="s">
        <v>453</v>
      </c>
      <c r="BE36" s="15">
        <v>45749</v>
      </c>
      <c r="BF36" s="101" t="s">
        <v>86</v>
      </c>
      <c r="BG36" s="6" t="s">
        <v>372</v>
      </c>
      <c r="BH36" s="170" t="s">
        <v>453</v>
      </c>
      <c r="BI36" s="170" t="s">
        <v>453</v>
      </c>
      <c r="BJ36" s="170" t="s">
        <v>453</v>
      </c>
      <c r="BK36" s="175" t="s">
        <v>590</v>
      </c>
    </row>
    <row r="37" spans="1:63" ht="35.1" customHeight="1" outlineLevel="1" collapsed="1" x14ac:dyDescent="0.25">
      <c r="A37" s="81">
        <v>28</v>
      </c>
      <c r="B37" s="60" t="s">
        <v>9</v>
      </c>
      <c r="C37" s="207" t="s">
        <v>10</v>
      </c>
      <c r="D37" s="208"/>
      <c r="E37" s="28" t="str">
        <f>IF(AY37&gt;999,"neatbilst",IF(AY37&gt;99,"atbilst daļēji",IF(AY37&gt;9,"atbilst pilnībā",IF(AY37&gt;0,"neattiecas",0))))</f>
        <v>neatbilst</v>
      </c>
      <c r="F37" s="52">
        <f>SUM(F38:F38)</f>
        <v>2</v>
      </c>
      <c r="G37" s="52">
        <f>SUM(G38:G38)</f>
        <v>1</v>
      </c>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2">
        <f>Y8</f>
        <v>1</v>
      </c>
      <c r="AY37" s="93">
        <f>SUM(AY38:AY38)</f>
        <v>1000</v>
      </c>
      <c r="AZ37" s="93">
        <v>28</v>
      </c>
      <c r="BA37" s="93"/>
      <c r="BB37" s="93" t="s">
        <v>107</v>
      </c>
      <c r="BC37" s="54"/>
      <c r="BD37" s="55">
        <f>MIN(BD38:BD38)</f>
        <v>45778</v>
      </c>
      <c r="BE37" s="55">
        <f>MAX(BE38:BE38)</f>
        <v>45869</v>
      </c>
      <c r="BF37" s="100"/>
      <c r="BG37" s="54"/>
      <c r="BH37" s="56"/>
      <c r="BI37" s="57"/>
      <c r="BJ37" s="57"/>
      <c r="BK37" s="62"/>
    </row>
    <row r="38" spans="1:63" s="7" customFormat="1" ht="78.75" hidden="1" customHeight="1" outlineLevel="2" x14ac:dyDescent="0.25">
      <c r="A38" s="81">
        <v>29</v>
      </c>
      <c r="B38" s="209" t="s">
        <v>130</v>
      </c>
      <c r="C38" s="209"/>
      <c r="D38" s="58" t="s">
        <v>395</v>
      </c>
      <c r="E38" s="45" t="s">
        <v>81</v>
      </c>
      <c r="F38" s="46">
        <f>COUNTA(H38:S38)</f>
        <v>2</v>
      </c>
      <c r="G38" s="36">
        <f>COUNTA(T38:AW38)</f>
        <v>1</v>
      </c>
      <c r="H38" s="18"/>
      <c r="I38" s="18"/>
      <c r="J38" s="18"/>
      <c r="K38" s="18" t="s">
        <v>370</v>
      </c>
      <c r="L38" s="18"/>
      <c r="M38" s="18"/>
      <c r="N38" s="18"/>
      <c r="O38" s="18"/>
      <c r="P38" s="18"/>
      <c r="Q38" s="18" t="s">
        <v>370</v>
      </c>
      <c r="R38" s="18"/>
      <c r="S38" s="18"/>
      <c r="T38" s="18"/>
      <c r="U38" s="18" t="s">
        <v>370</v>
      </c>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47"/>
      <c r="AY38" s="93">
        <f>IF(E38="neattiecas",1,IF(E38="atbilst pilnībā",10,IF(E38="atbilst daļēji",100,IF(E38="neatbilst",1000,0))))</f>
        <v>1000</v>
      </c>
      <c r="AZ38" s="93">
        <v>29</v>
      </c>
      <c r="BA38" s="93" t="s">
        <v>355</v>
      </c>
      <c r="BB38" s="93"/>
      <c r="BC38" s="44">
        <v>1</v>
      </c>
      <c r="BD38" s="15">
        <v>45778</v>
      </c>
      <c r="BE38" s="15">
        <v>45869</v>
      </c>
      <c r="BF38" s="101" t="s">
        <v>84</v>
      </c>
      <c r="BG38" s="6" t="s">
        <v>372</v>
      </c>
      <c r="BH38" s="170" t="s">
        <v>453</v>
      </c>
      <c r="BI38" s="170" t="s">
        <v>453</v>
      </c>
      <c r="BJ38" s="170" t="s">
        <v>453</v>
      </c>
      <c r="BK38" s="61" t="s">
        <v>591</v>
      </c>
    </row>
    <row r="39" spans="1:63" ht="35.1" customHeight="1" outlineLevel="1" collapsed="1" x14ac:dyDescent="0.25">
      <c r="A39" s="81">
        <v>30</v>
      </c>
      <c r="B39" s="60" t="s">
        <v>11</v>
      </c>
      <c r="C39" s="207" t="s">
        <v>12</v>
      </c>
      <c r="D39" s="208"/>
      <c r="E39" s="28" t="str">
        <f>IF(AY39&gt;999,"neatbilst",IF(AY39&gt;99,"atbilst daļēji",IF(AY39&gt;9,"atbilst pilnībā",IF(AY39&gt;0,"neattiecas",0))))</f>
        <v>neatbilst</v>
      </c>
      <c r="F39" s="52">
        <f>SUM(F40:F40)</f>
        <v>1</v>
      </c>
      <c r="G39" s="52">
        <f>SUM(G40:G40)</f>
        <v>1</v>
      </c>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2">
        <f>Z8</f>
        <v>1</v>
      </c>
      <c r="AY39" s="93">
        <f>SUM(AY40:AY41)</f>
        <v>1100</v>
      </c>
      <c r="AZ39" s="93">
        <v>30</v>
      </c>
      <c r="BA39" s="93"/>
      <c r="BB39" s="93" t="s">
        <v>107</v>
      </c>
      <c r="BC39" s="54"/>
      <c r="BD39" s="55">
        <f>MIN(BD40:BD41)</f>
        <v>45778</v>
      </c>
      <c r="BE39" s="55">
        <f>MAX(BE40:BE40)</f>
        <v>45838</v>
      </c>
      <c r="BF39" s="100"/>
      <c r="BG39" s="54"/>
      <c r="BH39" s="56"/>
      <c r="BI39" s="57"/>
      <c r="BJ39" s="57"/>
      <c r="BK39" s="62"/>
    </row>
    <row r="40" spans="1:63" s="7" customFormat="1" ht="131.25" hidden="1" customHeight="1" outlineLevel="2" x14ac:dyDescent="0.25">
      <c r="A40" s="81">
        <v>31</v>
      </c>
      <c r="B40" s="209" t="s">
        <v>131</v>
      </c>
      <c r="C40" s="209"/>
      <c r="D40" s="58" t="s">
        <v>396</v>
      </c>
      <c r="E40" s="45" t="s">
        <v>77</v>
      </c>
      <c r="F40" s="46">
        <f>COUNTA(H40:S40)</f>
        <v>1</v>
      </c>
      <c r="G40" s="36">
        <f>COUNTA(T40:AW40)</f>
        <v>1</v>
      </c>
      <c r="H40" s="18"/>
      <c r="I40" s="18"/>
      <c r="J40" s="18"/>
      <c r="K40" s="18" t="s">
        <v>370</v>
      </c>
      <c r="L40" s="18"/>
      <c r="M40" s="18"/>
      <c r="N40" s="18"/>
      <c r="O40" s="18"/>
      <c r="P40" s="18"/>
      <c r="Q40" s="18"/>
      <c r="R40" s="18"/>
      <c r="S40" s="18"/>
      <c r="T40" s="18"/>
      <c r="U40" s="18"/>
      <c r="V40" s="18"/>
      <c r="W40" s="18"/>
      <c r="X40" s="18"/>
      <c r="Y40" s="18" t="s">
        <v>370</v>
      </c>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47"/>
      <c r="AY40" s="93">
        <f>IF(E40="neattiecas",1,IF(E40="atbilst pilnībā",10,IF(E40="atbilst daļēji",100,IF(E40="neatbilst",1000,0))))</f>
        <v>100</v>
      </c>
      <c r="AZ40" s="93">
        <v>31</v>
      </c>
      <c r="BA40" s="93" t="s">
        <v>355</v>
      </c>
      <c r="BB40" s="93"/>
      <c r="BC40" s="44">
        <v>1</v>
      </c>
      <c r="BD40" s="15">
        <v>45778</v>
      </c>
      <c r="BE40" s="15">
        <v>45838</v>
      </c>
      <c r="BF40" s="101" t="s">
        <v>84</v>
      </c>
      <c r="BG40" s="6" t="s">
        <v>372</v>
      </c>
      <c r="BH40" s="170" t="s">
        <v>453</v>
      </c>
      <c r="BI40" s="170" t="s">
        <v>453</v>
      </c>
      <c r="BJ40" s="170" t="s">
        <v>453</v>
      </c>
      <c r="BK40" s="61" t="s">
        <v>563</v>
      </c>
    </row>
    <row r="41" spans="1:63" s="7" customFormat="1" ht="38.25" hidden="1" outlineLevel="2" x14ac:dyDescent="0.25">
      <c r="A41" s="81">
        <v>32</v>
      </c>
      <c r="B41" s="209" t="s">
        <v>363</v>
      </c>
      <c r="C41" s="209"/>
      <c r="D41" s="58" t="s">
        <v>373</v>
      </c>
      <c r="E41" s="45" t="s">
        <v>81</v>
      </c>
      <c r="F41" s="46">
        <f>COUNTA(H41:S41)</f>
        <v>1</v>
      </c>
      <c r="G41" s="36">
        <f>COUNTA(T41:AW41)</f>
        <v>0</v>
      </c>
      <c r="H41" s="18"/>
      <c r="I41" s="18"/>
      <c r="J41" s="18"/>
      <c r="K41" s="18" t="s">
        <v>370</v>
      </c>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47"/>
      <c r="AY41" s="93">
        <f>IF(E41="neattiecas",1,IF(E41="atbilst pilnībā",10,IF(E41="atbilst daļēji",100,IF(E41="neatbilst",1000,0))))</f>
        <v>1000</v>
      </c>
      <c r="AZ41" s="93">
        <v>32</v>
      </c>
      <c r="BA41" s="93" t="s">
        <v>355</v>
      </c>
      <c r="BB41" s="93"/>
      <c r="BC41" s="44">
        <v>3</v>
      </c>
      <c r="BD41" s="15">
        <v>45778</v>
      </c>
      <c r="BE41" s="15">
        <v>45869</v>
      </c>
      <c r="BF41" s="101" t="s">
        <v>84</v>
      </c>
      <c r="BG41" s="6" t="s">
        <v>372</v>
      </c>
      <c r="BH41" s="170" t="s">
        <v>453</v>
      </c>
      <c r="BI41" s="170" t="s">
        <v>453</v>
      </c>
      <c r="BJ41" s="170" t="s">
        <v>453</v>
      </c>
      <c r="BK41" s="61" t="s">
        <v>592</v>
      </c>
    </row>
    <row r="42" spans="1:63" ht="35.1" customHeight="1" outlineLevel="1" collapsed="1" x14ac:dyDescent="0.25">
      <c r="A42" s="81">
        <v>33</v>
      </c>
      <c r="B42" s="60" t="s">
        <v>13</v>
      </c>
      <c r="C42" s="207" t="s">
        <v>14</v>
      </c>
      <c r="D42" s="208"/>
      <c r="E42" s="28" t="str">
        <f>IF(AY42&gt;999,"neatbilst",IF(AY42&gt;99,"atbilst daļēji",IF(AY42&gt;9,"atbilst pilnībā",IF(AY42&gt;0,"neattiecas",0))))</f>
        <v>neatbilst</v>
      </c>
      <c r="F42" s="52">
        <f>SUM(F43:F48)</f>
        <v>8</v>
      </c>
      <c r="G42" s="52">
        <f>SUM(G43:G48)</f>
        <v>5</v>
      </c>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2">
        <f>AA8</f>
        <v>4</v>
      </c>
      <c r="AY42" s="93">
        <f>SUM(AY43:AY48)</f>
        <v>5100</v>
      </c>
      <c r="AZ42" s="93">
        <v>33</v>
      </c>
      <c r="BA42" s="93"/>
      <c r="BB42" s="93" t="s">
        <v>107</v>
      </c>
      <c r="BC42" s="54"/>
      <c r="BD42" s="55">
        <f>MIN(BD43:BD48)</f>
        <v>45901</v>
      </c>
      <c r="BE42" s="55">
        <f>MAX(BE43:BE48)</f>
        <v>46388</v>
      </c>
      <c r="BF42" s="100"/>
      <c r="BG42" s="54"/>
      <c r="BH42" s="56"/>
      <c r="BI42" s="57"/>
      <c r="BJ42" s="57"/>
      <c r="BK42" s="62"/>
    </row>
    <row r="43" spans="1:63" s="7" customFormat="1" ht="104.25" hidden="1" customHeight="1" outlineLevel="2" x14ac:dyDescent="0.25">
      <c r="A43" s="81">
        <v>34</v>
      </c>
      <c r="B43" s="209" t="s">
        <v>132</v>
      </c>
      <c r="C43" s="209"/>
      <c r="D43" s="58" t="s">
        <v>397</v>
      </c>
      <c r="E43" s="45" t="s">
        <v>81</v>
      </c>
      <c r="F43" s="46">
        <f t="shared" ref="F43:F48" si="5">COUNTA(H43:S43)</f>
        <v>2</v>
      </c>
      <c r="G43" s="36">
        <f t="shared" ref="G43:G48" si="6">COUNTA(T43:AW43)</f>
        <v>1</v>
      </c>
      <c r="H43" s="18"/>
      <c r="I43" s="18"/>
      <c r="J43" s="18"/>
      <c r="K43" s="18" t="s">
        <v>370</v>
      </c>
      <c r="L43" s="18" t="s">
        <v>370</v>
      </c>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t="s">
        <v>370</v>
      </c>
      <c r="AP43" s="18"/>
      <c r="AQ43" s="18"/>
      <c r="AR43" s="18"/>
      <c r="AS43" s="18"/>
      <c r="AT43" s="18"/>
      <c r="AU43" s="18"/>
      <c r="AV43" s="18"/>
      <c r="AW43" s="18"/>
      <c r="AX43" s="47"/>
      <c r="AY43" s="93">
        <f t="shared" ref="AY43:AY48" si="7">IF(E43="neattiecas",1,IF(E43="atbilst pilnībā",10,IF(E43="atbilst daļēji",100,IF(E43="neatbilst",1000,0))))</f>
        <v>1000</v>
      </c>
      <c r="AZ43" s="93">
        <v>34</v>
      </c>
      <c r="BA43" s="93" t="s">
        <v>355</v>
      </c>
      <c r="BB43" s="93"/>
      <c r="BC43" s="44">
        <v>2</v>
      </c>
      <c r="BD43" s="15">
        <v>45901</v>
      </c>
      <c r="BE43" s="15">
        <v>46052</v>
      </c>
      <c r="BF43" s="101" t="s">
        <v>84</v>
      </c>
      <c r="BG43" s="6" t="s">
        <v>372</v>
      </c>
      <c r="BH43" s="170" t="s">
        <v>453</v>
      </c>
      <c r="BI43" s="170" t="s">
        <v>453</v>
      </c>
      <c r="BJ43" s="170" t="s">
        <v>453</v>
      </c>
      <c r="BK43" s="61" t="s">
        <v>593</v>
      </c>
    </row>
    <row r="44" spans="1:63" s="7" customFormat="1" ht="130.5" hidden="1" customHeight="1" outlineLevel="2" x14ac:dyDescent="0.25">
      <c r="A44" s="81">
        <v>35</v>
      </c>
      <c r="B44" s="209" t="s">
        <v>133</v>
      </c>
      <c r="C44" s="209"/>
      <c r="D44" s="58" t="s">
        <v>398</v>
      </c>
      <c r="E44" s="45" t="s">
        <v>77</v>
      </c>
      <c r="F44" s="46">
        <f t="shared" si="5"/>
        <v>1</v>
      </c>
      <c r="G44" s="36">
        <f t="shared" si="6"/>
        <v>0</v>
      </c>
      <c r="H44" s="18" t="s">
        <v>370</v>
      </c>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47"/>
      <c r="AY44" s="93">
        <f t="shared" si="7"/>
        <v>100</v>
      </c>
      <c r="AZ44" s="93">
        <v>35</v>
      </c>
      <c r="BA44" s="93" t="s">
        <v>355</v>
      </c>
      <c r="BB44" s="93"/>
      <c r="BC44" s="44">
        <v>3</v>
      </c>
      <c r="BD44" s="170" t="s">
        <v>453</v>
      </c>
      <c r="BE44" s="15">
        <v>45778</v>
      </c>
      <c r="BF44" s="101" t="s">
        <v>84</v>
      </c>
      <c r="BG44" s="6" t="s">
        <v>372</v>
      </c>
      <c r="BH44" s="170" t="s">
        <v>453</v>
      </c>
      <c r="BI44" s="170" t="s">
        <v>453</v>
      </c>
      <c r="BJ44" s="170" t="s">
        <v>453</v>
      </c>
      <c r="BK44" s="61" t="s">
        <v>564</v>
      </c>
    </row>
    <row r="45" spans="1:63" s="7" customFormat="1" ht="58.5" hidden="1" customHeight="1" outlineLevel="2" x14ac:dyDescent="0.25">
      <c r="A45" s="81">
        <v>36</v>
      </c>
      <c r="B45" s="209" t="s">
        <v>134</v>
      </c>
      <c r="C45" s="209"/>
      <c r="D45" s="58" t="s">
        <v>409</v>
      </c>
      <c r="E45" s="45" t="s">
        <v>81</v>
      </c>
      <c r="F45" s="46">
        <f t="shared" si="5"/>
        <v>1</v>
      </c>
      <c r="G45" s="36">
        <f t="shared" si="6"/>
        <v>1</v>
      </c>
      <c r="H45" s="18"/>
      <c r="I45" s="18"/>
      <c r="J45" s="18"/>
      <c r="K45" s="18"/>
      <c r="L45" s="18"/>
      <c r="M45" s="18" t="s">
        <v>370</v>
      </c>
      <c r="N45" s="18"/>
      <c r="O45" s="18"/>
      <c r="P45" s="18"/>
      <c r="Q45" s="18"/>
      <c r="R45" s="18"/>
      <c r="S45" s="18"/>
      <c r="T45" s="18"/>
      <c r="U45" s="18"/>
      <c r="V45" s="18"/>
      <c r="W45" s="18" t="s">
        <v>370</v>
      </c>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47"/>
      <c r="AY45" s="93">
        <f t="shared" si="7"/>
        <v>1000</v>
      </c>
      <c r="AZ45" s="93">
        <v>36</v>
      </c>
      <c r="BA45" s="93" t="s">
        <v>355</v>
      </c>
      <c r="BB45" s="93"/>
      <c r="BC45" s="44">
        <v>5</v>
      </c>
      <c r="BD45" s="170" t="s">
        <v>453</v>
      </c>
      <c r="BE45" s="15">
        <v>46388</v>
      </c>
      <c r="BF45" s="101" t="s">
        <v>85</v>
      </c>
      <c r="BG45" s="6" t="s">
        <v>372</v>
      </c>
      <c r="BH45" s="170" t="s">
        <v>453</v>
      </c>
      <c r="BI45" s="170" t="s">
        <v>453</v>
      </c>
      <c r="BJ45" s="170" t="s">
        <v>453</v>
      </c>
      <c r="BK45" s="61" t="s">
        <v>399</v>
      </c>
    </row>
    <row r="46" spans="1:63" s="7" customFormat="1" ht="61.5" hidden="1" customHeight="1" outlineLevel="2" x14ac:dyDescent="0.25">
      <c r="A46" s="81">
        <v>37</v>
      </c>
      <c r="B46" s="209" t="s">
        <v>135</v>
      </c>
      <c r="C46" s="209"/>
      <c r="D46" s="58" t="s">
        <v>400</v>
      </c>
      <c r="E46" s="45" t="s">
        <v>81</v>
      </c>
      <c r="F46" s="46">
        <f t="shared" si="5"/>
        <v>2</v>
      </c>
      <c r="G46" s="36">
        <f t="shared" si="6"/>
        <v>1</v>
      </c>
      <c r="H46" s="18" t="s">
        <v>370</v>
      </c>
      <c r="I46" s="18"/>
      <c r="J46" s="18"/>
      <c r="K46" s="18"/>
      <c r="L46" s="18"/>
      <c r="M46" s="18"/>
      <c r="N46" s="18"/>
      <c r="O46" s="18"/>
      <c r="P46" s="18"/>
      <c r="Q46" s="18" t="s">
        <v>370</v>
      </c>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t="s">
        <v>370</v>
      </c>
      <c r="AV46" s="18"/>
      <c r="AW46" s="18"/>
      <c r="AX46" s="47"/>
      <c r="AY46" s="93">
        <f t="shared" si="7"/>
        <v>1000</v>
      </c>
      <c r="AZ46" s="93">
        <v>37</v>
      </c>
      <c r="BA46" s="93" t="s">
        <v>355</v>
      </c>
      <c r="BB46" s="93"/>
      <c r="BC46" s="44">
        <v>4</v>
      </c>
      <c r="BD46" s="15">
        <v>45962</v>
      </c>
      <c r="BE46" s="15">
        <v>46052</v>
      </c>
      <c r="BF46" s="101" t="s">
        <v>85</v>
      </c>
      <c r="BG46" s="6" t="s">
        <v>372</v>
      </c>
      <c r="BH46" s="170" t="s">
        <v>453</v>
      </c>
      <c r="BI46" s="170" t="s">
        <v>453</v>
      </c>
      <c r="BJ46" s="170" t="s">
        <v>453</v>
      </c>
      <c r="BK46" s="61" t="s">
        <v>565</v>
      </c>
    </row>
    <row r="47" spans="1:63" s="7" customFormat="1" ht="87.75" hidden="1" customHeight="1" outlineLevel="2" x14ac:dyDescent="0.25">
      <c r="A47" s="81">
        <v>38</v>
      </c>
      <c r="B47" s="209" t="s">
        <v>136</v>
      </c>
      <c r="C47" s="209"/>
      <c r="D47" s="58" t="s">
        <v>594</v>
      </c>
      <c r="E47" s="45" t="s">
        <v>81</v>
      </c>
      <c r="F47" s="46">
        <f t="shared" si="5"/>
        <v>1</v>
      </c>
      <c r="G47" s="36">
        <f t="shared" si="6"/>
        <v>1</v>
      </c>
      <c r="H47" s="18"/>
      <c r="I47" s="18"/>
      <c r="J47" s="18"/>
      <c r="K47" s="18"/>
      <c r="L47" s="18"/>
      <c r="M47" s="18"/>
      <c r="N47" s="18"/>
      <c r="O47" s="18"/>
      <c r="P47" s="18"/>
      <c r="Q47" s="18" t="s">
        <v>370</v>
      </c>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t="s">
        <v>370</v>
      </c>
      <c r="AT47" s="18"/>
      <c r="AU47" s="18"/>
      <c r="AV47" s="18"/>
      <c r="AW47" s="18"/>
      <c r="AX47" s="47"/>
      <c r="AY47" s="93">
        <f t="shared" si="7"/>
        <v>1000</v>
      </c>
      <c r="AZ47" s="93">
        <v>38</v>
      </c>
      <c r="BA47" s="93" t="s">
        <v>355</v>
      </c>
      <c r="BB47" s="93"/>
      <c r="BC47" s="44">
        <v>2</v>
      </c>
      <c r="BD47" s="170" t="s">
        <v>453</v>
      </c>
      <c r="BE47" s="15">
        <v>46388</v>
      </c>
      <c r="BF47" s="101" t="s">
        <v>85</v>
      </c>
      <c r="BG47" s="6" t="s">
        <v>372</v>
      </c>
      <c r="BH47" s="170" t="s">
        <v>453</v>
      </c>
      <c r="BI47" s="170" t="s">
        <v>453</v>
      </c>
      <c r="BJ47" s="170" t="s">
        <v>453</v>
      </c>
      <c r="BK47" s="61" t="s">
        <v>401</v>
      </c>
    </row>
    <row r="48" spans="1:63" s="7" customFormat="1" ht="70.5" hidden="1" customHeight="1" outlineLevel="2" x14ac:dyDescent="0.25">
      <c r="A48" s="81">
        <v>39</v>
      </c>
      <c r="B48" s="209" t="s">
        <v>264</v>
      </c>
      <c r="C48" s="209"/>
      <c r="D48" s="58" t="s">
        <v>265</v>
      </c>
      <c r="E48" s="45" t="s">
        <v>81</v>
      </c>
      <c r="F48" s="46">
        <f t="shared" si="5"/>
        <v>1</v>
      </c>
      <c r="G48" s="36">
        <f t="shared" si="6"/>
        <v>1</v>
      </c>
      <c r="H48" s="18"/>
      <c r="I48" s="18"/>
      <c r="J48" s="18"/>
      <c r="K48" s="18"/>
      <c r="L48" s="18"/>
      <c r="M48" s="18"/>
      <c r="N48" s="18"/>
      <c r="O48" s="18"/>
      <c r="P48" s="18"/>
      <c r="Q48" s="18" t="s">
        <v>370</v>
      </c>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t="s">
        <v>370</v>
      </c>
      <c r="AT48" s="18"/>
      <c r="AU48" s="18"/>
      <c r="AV48" s="18"/>
      <c r="AW48" s="18"/>
      <c r="AX48" s="47"/>
      <c r="AY48" s="93">
        <f t="shared" si="7"/>
        <v>1000</v>
      </c>
      <c r="AZ48" s="93">
        <v>39</v>
      </c>
      <c r="BA48" s="93" t="s">
        <v>355</v>
      </c>
      <c r="BB48" s="93"/>
      <c r="BC48" s="44">
        <v>4</v>
      </c>
      <c r="BD48" s="170" t="s">
        <v>453</v>
      </c>
      <c r="BE48" s="15">
        <v>46388</v>
      </c>
      <c r="BF48" s="101" t="s">
        <v>85</v>
      </c>
      <c r="BG48" s="6" t="s">
        <v>372</v>
      </c>
      <c r="BH48" s="170" t="s">
        <v>453</v>
      </c>
      <c r="BI48" s="170" t="s">
        <v>453</v>
      </c>
      <c r="BJ48" s="170" t="s">
        <v>453</v>
      </c>
      <c r="BK48" s="175" t="s">
        <v>402</v>
      </c>
    </row>
    <row r="49" spans="1:63" ht="35.1" customHeight="1" outlineLevel="1" collapsed="1" x14ac:dyDescent="0.25">
      <c r="A49" s="81">
        <v>40</v>
      </c>
      <c r="B49" s="60" t="s">
        <v>15</v>
      </c>
      <c r="C49" s="207" t="s">
        <v>16</v>
      </c>
      <c r="D49" s="208"/>
      <c r="E49" s="28" t="str">
        <f>IF(AY49&gt;999,"neatbilst",IF(AY49&gt;99,"atbilst daļēji",IF(AY49&gt;9,"atbilst pilnībā",IF(AY49&gt;0,"neattiecas",0))))</f>
        <v>atbilst daļēji</v>
      </c>
      <c r="F49" s="52">
        <f>SUM(F50:F52)</f>
        <v>3</v>
      </c>
      <c r="G49" s="52">
        <f>SUM(G50:G52)</f>
        <v>0</v>
      </c>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2">
        <f>AB8</f>
        <v>1</v>
      </c>
      <c r="AY49" s="93">
        <f>SUM(AY50:AY52)</f>
        <v>210</v>
      </c>
      <c r="AZ49" s="93">
        <v>40</v>
      </c>
      <c r="BA49" s="93"/>
      <c r="BB49" s="93" t="s">
        <v>107</v>
      </c>
      <c r="BC49" s="54"/>
      <c r="BD49" s="55">
        <f>MIN(BD50:BD52)</f>
        <v>45762</v>
      </c>
      <c r="BE49" s="55">
        <f>MAX(BE50:BE52)</f>
        <v>46021</v>
      </c>
      <c r="BF49" s="100"/>
      <c r="BG49" s="54"/>
      <c r="BH49" s="56"/>
      <c r="BI49" s="57"/>
      <c r="BJ49" s="57"/>
      <c r="BK49" s="62"/>
    </row>
    <row r="50" spans="1:63" s="7" customFormat="1" ht="35.25" hidden="1" customHeight="1" outlineLevel="2" x14ac:dyDescent="0.25">
      <c r="A50" s="81">
        <v>41</v>
      </c>
      <c r="B50" s="209" t="s">
        <v>137</v>
      </c>
      <c r="C50" s="209"/>
      <c r="D50" s="58" t="s">
        <v>377</v>
      </c>
      <c r="E50" s="45" t="s">
        <v>76</v>
      </c>
      <c r="F50" s="46">
        <f>COUNTA(H50:S50)</f>
        <v>0</v>
      </c>
      <c r="G50" s="36">
        <f>COUNTA(T50:AW50)</f>
        <v>0</v>
      </c>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47"/>
      <c r="AY50" s="93">
        <f>IF(E50="neattiecas",1,IF(E50="atbilst pilnībā",10,IF(E50="atbilst daļēji",100,IF(E50="neatbilst",1000,0))))</f>
        <v>10</v>
      </c>
      <c r="AZ50" s="93">
        <v>41</v>
      </c>
      <c r="BA50" s="93" t="s">
        <v>355</v>
      </c>
      <c r="BB50" s="93"/>
      <c r="BC50" s="44"/>
      <c r="BD50" s="15"/>
      <c r="BE50" s="15"/>
      <c r="BF50" s="101"/>
      <c r="BG50" s="6"/>
      <c r="BH50" s="170"/>
      <c r="BI50" s="170"/>
      <c r="BJ50" s="170"/>
      <c r="BK50" s="61"/>
    </row>
    <row r="51" spans="1:63" s="7" customFormat="1" ht="108" hidden="1" customHeight="1" outlineLevel="2" x14ac:dyDescent="0.25">
      <c r="A51" s="81">
        <v>42</v>
      </c>
      <c r="B51" s="209" t="s">
        <v>138</v>
      </c>
      <c r="C51" s="209"/>
      <c r="D51" s="58" t="s">
        <v>376</v>
      </c>
      <c r="E51" s="45" t="s">
        <v>77</v>
      </c>
      <c r="F51" s="46">
        <f>COUNTA(H51:S51)</f>
        <v>2</v>
      </c>
      <c r="G51" s="36">
        <f>COUNTA(T51:AW51)</f>
        <v>0</v>
      </c>
      <c r="H51" s="18" t="s">
        <v>370</v>
      </c>
      <c r="I51" s="18"/>
      <c r="J51" s="18"/>
      <c r="K51" s="18"/>
      <c r="L51" s="18"/>
      <c r="M51" s="18" t="s">
        <v>370</v>
      </c>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47"/>
      <c r="AY51" s="93">
        <f>IF(E51="neattiecas",1,IF(E51="atbilst pilnībā",10,IF(E51="atbilst daļēji",100,IF(E51="neatbilst",1000,0))))</f>
        <v>100</v>
      </c>
      <c r="AZ51" s="93">
        <v>42</v>
      </c>
      <c r="BA51" s="93" t="s">
        <v>355</v>
      </c>
      <c r="BB51" s="93"/>
      <c r="BC51" s="44">
        <v>3</v>
      </c>
      <c r="BD51" s="15">
        <v>45762</v>
      </c>
      <c r="BE51" s="15">
        <v>46021</v>
      </c>
      <c r="BF51" s="101" t="s">
        <v>84</v>
      </c>
      <c r="BG51" s="6" t="s">
        <v>372</v>
      </c>
      <c r="BH51" s="170" t="s">
        <v>453</v>
      </c>
      <c r="BI51" s="170" t="s">
        <v>453</v>
      </c>
      <c r="BJ51" s="170" t="s">
        <v>453</v>
      </c>
      <c r="BK51" s="177" t="s">
        <v>596</v>
      </c>
    </row>
    <row r="52" spans="1:63" s="7" customFormat="1" ht="64.5" hidden="1" customHeight="1" outlineLevel="2" x14ac:dyDescent="0.25">
      <c r="A52" s="81">
        <v>43</v>
      </c>
      <c r="B52" s="209" t="s">
        <v>139</v>
      </c>
      <c r="C52" s="209"/>
      <c r="D52" s="58" t="s">
        <v>378</v>
      </c>
      <c r="E52" s="45" t="s">
        <v>77</v>
      </c>
      <c r="F52" s="46">
        <f>COUNTA(H52:S52)</f>
        <v>1</v>
      </c>
      <c r="G52" s="36">
        <f>COUNTA(T52:AW52)</f>
        <v>0</v>
      </c>
      <c r="H52" s="18"/>
      <c r="I52" s="18"/>
      <c r="J52" s="18"/>
      <c r="K52" s="18"/>
      <c r="L52" s="18"/>
      <c r="M52" s="18" t="s">
        <v>370</v>
      </c>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47"/>
      <c r="AY52" s="93">
        <f>IF(E52="neattiecas",1,IF(E52="atbilst pilnībā",10,IF(E52="atbilst daļēji",100,IF(E52="neatbilst",1000,0))))</f>
        <v>100</v>
      </c>
      <c r="AZ52" s="93">
        <v>43</v>
      </c>
      <c r="BA52" s="93" t="s">
        <v>355</v>
      </c>
      <c r="BB52" s="93"/>
      <c r="BC52" s="44">
        <v>3</v>
      </c>
      <c r="BD52" s="170" t="s">
        <v>453</v>
      </c>
      <c r="BE52" s="15">
        <v>45749</v>
      </c>
      <c r="BF52" s="101" t="s">
        <v>84</v>
      </c>
      <c r="BG52" s="6" t="s">
        <v>372</v>
      </c>
      <c r="BH52" s="170" t="s">
        <v>453</v>
      </c>
      <c r="BI52" s="170" t="s">
        <v>453</v>
      </c>
      <c r="BJ52" s="170" t="s">
        <v>453</v>
      </c>
      <c r="BK52" s="178" t="s">
        <v>595</v>
      </c>
    </row>
    <row r="53" spans="1:63" ht="35.1" customHeight="1" outlineLevel="1" collapsed="1" x14ac:dyDescent="0.25">
      <c r="A53" s="81">
        <v>44</v>
      </c>
      <c r="B53" s="60" t="s">
        <v>17</v>
      </c>
      <c r="C53" s="207" t="s">
        <v>18</v>
      </c>
      <c r="D53" s="208"/>
      <c r="E53" s="28" t="str">
        <f>IF(AY53&gt;999,"neatbilst",IF(AY53&gt;99,"atbilst daļēji",IF(AY53&gt;9,"atbilst pilnībā",IF(AY53&gt;0,"neattiecas",0))))</f>
        <v>atbilst daļēji</v>
      </c>
      <c r="F53" s="52">
        <f>SUM(F54:F55)</f>
        <v>2</v>
      </c>
      <c r="G53" s="52">
        <f>SUM(G54:G55)</f>
        <v>2</v>
      </c>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2">
        <f>AC8</f>
        <v>1</v>
      </c>
      <c r="AY53" s="93">
        <f>SUM(AY54:AY55)</f>
        <v>200</v>
      </c>
      <c r="AZ53" s="93">
        <v>44</v>
      </c>
      <c r="BA53" s="93"/>
      <c r="BB53" s="93" t="s">
        <v>107</v>
      </c>
      <c r="BC53" s="54"/>
      <c r="BD53" s="55">
        <f>MIN(BD54:BD55)</f>
        <v>45749</v>
      </c>
      <c r="BE53" s="55">
        <f>MAX(BE54:BE55)</f>
        <v>46234</v>
      </c>
      <c r="BF53" s="100"/>
      <c r="BG53" s="54"/>
      <c r="BH53" s="56"/>
      <c r="BI53" s="57"/>
      <c r="BJ53" s="57"/>
      <c r="BK53" s="62"/>
    </row>
    <row r="54" spans="1:63" s="7" customFormat="1" ht="90.75" hidden="1" customHeight="1" outlineLevel="2" x14ac:dyDescent="0.25">
      <c r="A54" s="81">
        <v>45</v>
      </c>
      <c r="B54" s="209" t="s">
        <v>140</v>
      </c>
      <c r="C54" s="209"/>
      <c r="D54" s="58" t="s">
        <v>375</v>
      </c>
      <c r="E54" s="45" t="s">
        <v>77</v>
      </c>
      <c r="F54" s="46">
        <f>COUNTA(H54:S54)</f>
        <v>1</v>
      </c>
      <c r="G54" s="36">
        <f>COUNTA(T54:AW54)</f>
        <v>1</v>
      </c>
      <c r="H54" s="18"/>
      <c r="I54" s="18"/>
      <c r="J54" s="18"/>
      <c r="K54" s="18"/>
      <c r="L54" s="18"/>
      <c r="M54" s="18"/>
      <c r="N54" s="18"/>
      <c r="O54" s="18"/>
      <c r="P54" s="18"/>
      <c r="Q54" s="18" t="s">
        <v>370</v>
      </c>
      <c r="R54" s="18"/>
      <c r="S54" s="18"/>
      <c r="T54" s="18"/>
      <c r="U54" s="18"/>
      <c r="V54" s="18"/>
      <c r="W54" s="18" t="s">
        <v>370</v>
      </c>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47"/>
      <c r="AY54" s="93">
        <f>IF(E54="neattiecas",1,IF(E54="atbilst pilnībā",10,IF(E54="atbilst daļēji",100,IF(E54="neatbilst",1000,0))))</f>
        <v>100</v>
      </c>
      <c r="AZ54" s="93">
        <v>45</v>
      </c>
      <c r="BA54" s="93" t="s">
        <v>355</v>
      </c>
      <c r="BB54" s="93"/>
      <c r="BC54" s="44">
        <v>1</v>
      </c>
      <c r="BD54" s="15">
        <v>45749</v>
      </c>
      <c r="BE54" s="15">
        <v>45838</v>
      </c>
      <c r="BF54" s="101" t="s">
        <v>84</v>
      </c>
      <c r="BG54" s="6" t="s">
        <v>372</v>
      </c>
      <c r="BH54" s="170" t="s">
        <v>453</v>
      </c>
      <c r="BI54" s="170" t="s">
        <v>453</v>
      </c>
      <c r="BJ54" s="170" t="s">
        <v>453</v>
      </c>
      <c r="BK54" s="178" t="s">
        <v>566</v>
      </c>
    </row>
    <row r="55" spans="1:63" s="7" customFormat="1" ht="83.25" hidden="1" customHeight="1" outlineLevel="2" x14ac:dyDescent="0.25">
      <c r="A55" s="81">
        <v>46</v>
      </c>
      <c r="B55" s="209" t="s">
        <v>141</v>
      </c>
      <c r="C55" s="209"/>
      <c r="D55" s="58" t="s">
        <v>421</v>
      </c>
      <c r="E55" s="45" t="s">
        <v>77</v>
      </c>
      <c r="F55" s="46">
        <f>COUNTA(H55:S55)</f>
        <v>1</v>
      </c>
      <c r="G55" s="36">
        <f>COUNTA(T55:AW55)</f>
        <v>1</v>
      </c>
      <c r="H55" s="18"/>
      <c r="I55" s="18"/>
      <c r="J55" s="18"/>
      <c r="K55" s="18"/>
      <c r="L55" s="18"/>
      <c r="M55" s="18"/>
      <c r="N55" s="18"/>
      <c r="O55" s="18"/>
      <c r="P55" s="18"/>
      <c r="Q55" s="18" t="s">
        <v>370</v>
      </c>
      <c r="R55" s="18"/>
      <c r="S55" s="18"/>
      <c r="T55" s="18"/>
      <c r="U55" s="18"/>
      <c r="V55" s="18"/>
      <c r="W55" s="18" t="s">
        <v>370</v>
      </c>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47"/>
      <c r="AY55" s="93">
        <f>IF(E55="neattiecas",1,IF(E55="atbilst pilnībā",10,IF(E55="atbilst daļēji",100,IF(E55="neatbilst",1000,0))))</f>
        <v>100</v>
      </c>
      <c r="AZ55" s="93">
        <v>46</v>
      </c>
      <c r="BA55" s="93" t="s">
        <v>355</v>
      </c>
      <c r="BB55" s="93"/>
      <c r="BC55" s="44">
        <v>3</v>
      </c>
      <c r="BD55" s="170" t="s">
        <v>453</v>
      </c>
      <c r="BE55" s="15">
        <v>46234</v>
      </c>
      <c r="BF55" s="101" t="s">
        <v>85</v>
      </c>
      <c r="BG55" s="6" t="s">
        <v>372</v>
      </c>
      <c r="BH55" s="170" t="s">
        <v>453</v>
      </c>
      <c r="BI55" s="170" t="s">
        <v>453</v>
      </c>
      <c r="BJ55" s="170" t="s">
        <v>453</v>
      </c>
      <c r="BK55" s="175" t="s">
        <v>420</v>
      </c>
    </row>
    <row r="56" spans="1:63" ht="35.1" customHeight="1" outlineLevel="1" collapsed="1" x14ac:dyDescent="0.25">
      <c r="A56" s="81">
        <v>47</v>
      </c>
      <c r="B56" s="60" t="s">
        <v>19</v>
      </c>
      <c r="C56" s="207" t="s">
        <v>20</v>
      </c>
      <c r="D56" s="208"/>
      <c r="E56" s="28" t="str">
        <f>IF(AY56&gt;999,"neatbilst",IF(AY56&gt;99,"atbilst daļēji",IF(AY56&gt;9,"atbilst pilnībā",IF(AY56&gt;0,"neattiecas",0))))</f>
        <v>atbilst daļēji</v>
      </c>
      <c r="F56" s="52">
        <f>SUM(F57:F57)</f>
        <v>2</v>
      </c>
      <c r="G56" s="52">
        <f>SUM(G57:G57)</f>
        <v>1</v>
      </c>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2">
        <f>AD8</f>
        <v>0</v>
      </c>
      <c r="AY56" s="93">
        <f>SUM(AY57:AY57)</f>
        <v>100</v>
      </c>
      <c r="AZ56" s="93">
        <v>47</v>
      </c>
      <c r="BA56" s="93"/>
      <c r="BB56" s="93" t="s">
        <v>107</v>
      </c>
      <c r="BC56" s="54"/>
      <c r="BD56" s="55">
        <f>MIN(BD57:BD57)</f>
        <v>0</v>
      </c>
      <c r="BE56" s="55">
        <f>MAX(BE57:BE57)</f>
        <v>45778</v>
      </c>
      <c r="BF56" s="100"/>
      <c r="BG56" s="54"/>
      <c r="BH56" s="56"/>
      <c r="BI56" s="57"/>
      <c r="BJ56" s="57"/>
      <c r="BK56" s="62"/>
    </row>
    <row r="57" spans="1:63" s="7" customFormat="1" ht="127.5" hidden="1" customHeight="1" outlineLevel="2" x14ac:dyDescent="0.25">
      <c r="A57" s="81">
        <v>48</v>
      </c>
      <c r="B57" s="209" t="s">
        <v>142</v>
      </c>
      <c r="C57" s="209"/>
      <c r="D57" s="58" t="s">
        <v>422</v>
      </c>
      <c r="E57" s="45" t="s">
        <v>77</v>
      </c>
      <c r="F57" s="46">
        <f>COUNTA(H57:S57)</f>
        <v>2</v>
      </c>
      <c r="G57" s="36">
        <f>COUNTA(T57:AW57)</f>
        <v>1</v>
      </c>
      <c r="H57" s="18"/>
      <c r="I57" s="18"/>
      <c r="J57" s="18"/>
      <c r="K57" s="18"/>
      <c r="L57" s="18"/>
      <c r="M57" s="18"/>
      <c r="N57" s="18"/>
      <c r="O57" s="18" t="s">
        <v>370</v>
      </c>
      <c r="P57" s="18"/>
      <c r="Q57" s="18"/>
      <c r="R57" s="18" t="s">
        <v>370</v>
      </c>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t="s">
        <v>370</v>
      </c>
      <c r="AU57" s="18"/>
      <c r="AV57" s="18"/>
      <c r="AW57" s="18"/>
      <c r="AX57" s="47"/>
      <c r="AY57" s="93">
        <f>IF(E57="neattiecas",1,IF(E57="atbilst pilnībā",10,IF(E57="atbilst daļēji",100,IF(E57="neatbilst",1000,0))))</f>
        <v>100</v>
      </c>
      <c r="AZ57" s="93">
        <v>48</v>
      </c>
      <c r="BA57" s="93" t="s">
        <v>355</v>
      </c>
      <c r="BB57" s="93"/>
      <c r="BC57" s="44">
        <v>2</v>
      </c>
      <c r="BD57" s="170" t="s">
        <v>453</v>
      </c>
      <c r="BE57" s="15">
        <v>45778</v>
      </c>
      <c r="BF57" s="101" t="s">
        <v>84</v>
      </c>
      <c r="BG57" s="6" t="s">
        <v>372</v>
      </c>
      <c r="BH57" s="170" t="s">
        <v>453</v>
      </c>
      <c r="BI57" s="170" t="s">
        <v>453</v>
      </c>
      <c r="BJ57" s="170" t="s">
        <v>453</v>
      </c>
      <c r="BK57" s="61" t="s">
        <v>597</v>
      </c>
    </row>
    <row r="58" spans="1:63" ht="35.1" customHeight="1" outlineLevel="1" collapsed="1" x14ac:dyDescent="0.25">
      <c r="A58" s="81">
        <v>49</v>
      </c>
      <c r="B58" s="60" t="s">
        <v>21</v>
      </c>
      <c r="C58" s="239" t="s">
        <v>22</v>
      </c>
      <c r="D58" s="208"/>
      <c r="E58" s="28" t="str">
        <f>IF(AY58&gt;999,"neatbilst",IF(AY58&gt;99,"atbilst daļēji",IF(AY58&gt;9,"atbilst pilnībā",IF(AY58&gt;0,"neattiecas",0))))</f>
        <v>neatbilst</v>
      </c>
      <c r="F58" s="52">
        <f>SUM(F59:F61)</f>
        <v>5</v>
      </c>
      <c r="G58" s="52">
        <f>SUM(G59:G61)</f>
        <v>3</v>
      </c>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2">
        <f>AE8</f>
        <v>7</v>
      </c>
      <c r="AY58" s="93">
        <f>SUM(AY59:AY61)</f>
        <v>3000</v>
      </c>
      <c r="AZ58" s="93">
        <v>49</v>
      </c>
      <c r="BA58" s="93"/>
      <c r="BB58" s="93" t="s">
        <v>107</v>
      </c>
      <c r="BC58" s="54"/>
      <c r="BD58" s="55">
        <f>MIN(BD59:BD61)</f>
        <v>45778</v>
      </c>
      <c r="BE58" s="55">
        <f>MAX(BE59:BE61)</f>
        <v>46052</v>
      </c>
      <c r="BF58" s="100"/>
      <c r="BG58" s="54"/>
      <c r="BH58" s="56"/>
      <c r="BI58" s="57"/>
      <c r="BJ58" s="57"/>
      <c r="BK58" s="62"/>
    </row>
    <row r="59" spans="1:63" s="7" customFormat="1" ht="135" hidden="1" customHeight="1" outlineLevel="2" x14ac:dyDescent="0.25">
      <c r="A59" s="81" t="s">
        <v>413</v>
      </c>
      <c r="B59" s="209" t="s">
        <v>143</v>
      </c>
      <c r="C59" s="209"/>
      <c r="D59" s="58" t="s">
        <v>410</v>
      </c>
      <c r="E59" s="45" t="s">
        <v>81</v>
      </c>
      <c r="F59" s="46">
        <f>COUNTA(H59:S59)</f>
        <v>2</v>
      </c>
      <c r="G59" s="36">
        <f>COUNTA(T59:AW59)</f>
        <v>1</v>
      </c>
      <c r="H59" s="18"/>
      <c r="I59" s="18"/>
      <c r="J59" s="18"/>
      <c r="K59" s="18" t="s">
        <v>370</v>
      </c>
      <c r="L59" s="18"/>
      <c r="M59" s="18"/>
      <c r="N59" s="18"/>
      <c r="O59" s="18"/>
      <c r="P59" s="18"/>
      <c r="Q59" s="18" t="s">
        <v>370</v>
      </c>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t="s">
        <v>370</v>
      </c>
      <c r="AV59" s="18"/>
      <c r="AW59" s="18"/>
      <c r="AX59" s="47"/>
      <c r="AY59" s="93">
        <f>IF(E59="neattiecas",1,IF(E59="atbilst pilnībā",10,IF(E59="atbilst daļēji",100,IF(E59="neatbilst",1000,0))))</f>
        <v>1000</v>
      </c>
      <c r="AZ59" s="93">
        <v>50</v>
      </c>
      <c r="BA59" s="93" t="s">
        <v>355</v>
      </c>
      <c r="BB59" s="93"/>
      <c r="BC59" s="44">
        <v>2</v>
      </c>
      <c r="BD59" s="15">
        <v>45778</v>
      </c>
      <c r="BE59" s="15">
        <v>45869</v>
      </c>
      <c r="BF59" s="101" t="s">
        <v>84</v>
      </c>
      <c r="BG59" s="6" t="s">
        <v>372</v>
      </c>
      <c r="BH59" s="170" t="s">
        <v>453</v>
      </c>
      <c r="BI59" s="170" t="s">
        <v>453</v>
      </c>
      <c r="BJ59" s="170" t="s">
        <v>453</v>
      </c>
      <c r="BK59" s="61" t="s">
        <v>567</v>
      </c>
    </row>
    <row r="60" spans="1:63" s="7" customFormat="1" ht="147.75" hidden="1" customHeight="1" outlineLevel="2" x14ac:dyDescent="0.25">
      <c r="A60" s="81">
        <v>51</v>
      </c>
      <c r="B60" s="209" t="s">
        <v>144</v>
      </c>
      <c r="C60" s="209"/>
      <c r="D60" s="58" t="s">
        <v>411</v>
      </c>
      <c r="E60" s="45" t="s">
        <v>81</v>
      </c>
      <c r="F60" s="46">
        <f>COUNTA(H60:S60)</f>
        <v>2</v>
      </c>
      <c r="G60" s="36">
        <f>COUNTA(T60:AW60)</f>
        <v>1</v>
      </c>
      <c r="H60" s="18"/>
      <c r="I60" s="18"/>
      <c r="J60" s="18"/>
      <c r="K60" s="18" t="s">
        <v>370</v>
      </c>
      <c r="L60" s="18"/>
      <c r="M60" s="18"/>
      <c r="N60" s="18"/>
      <c r="O60" s="18"/>
      <c r="P60" s="18"/>
      <c r="Q60" s="18" t="s">
        <v>370</v>
      </c>
      <c r="R60" s="18"/>
      <c r="S60" s="18"/>
      <c r="T60" s="18"/>
      <c r="U60" s="18"/>
      <c r="V60" s="18"/>
      <c r="W60" s="18" t="s">
        <v>370</v>
      </c>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47"/>
      <c r="AY60" s="93">
        <f>IF(E60="neattiecas",1,IF(E60="atbilst pilnībā",10,IF(E60="atbilst daļēji",100,IF(E60="neatbilst",1000,0))))</f>
        <v>1000</v>
      </c>
      <c r="AZ60" s="93">
        <v>51</v>
      </c>
      <c r="BA60" s="93" t="s">
        <v>355</v>
      </c>
      <c r="BB60" s="93"/>
      <c r="BC60" s="44">
        <v>2</v>
      </c>
      <c r="BD60" s="15">
        <v>45901</v>
      </c>
      <c r="BE60" s="15">
        <v>45989</v>
      </c>
      <c r="BF60" s="101" t="s">
        <v>85</v>
      </c>
      <c r="BG60" s="6" t="s">
        <v>372</v>
      </c>
      <c r="BH60" s="170" t="s">
        <v>453</v>
      </c>
      <c r="BI60" s="170" t="s">
        <v>453</v>
      </c>
      <c r="BJ60" s="170" t="s">
        <v>453</v>
      </c>
      <c r="BK60" s="61" t="s">
        <v>568</v>
      </c>
    </row>
    <row r="61" spans="1:63" s="7" customFormat="1" ht="110.25" hidden="1" customHeight="1" outlineLevel="2" x14ac:dyDescent="0.25">
      <c r="A61" s="81">
        <v>52</v>
      </c>
      <c r="B61" s="209" t="s">
        <v>145</v>
      </c>
      <c r="C61" s="209"/>
      <c r="D61" s="58" t="s">
        <v>412</v>
      </c>
      <c r="E61" s="45" t="s">
        <v>81</v>
      </c>
      <c r="F61" s="46">
        <f>COUNTA(H61:S61)</f>
        <v>1</v>
      </c>
      <c r="G61" s="36">
        <f>COUNTA(T61:AW61)</f>
        <v>1</v>
      </c>
      <c r="H61" s="18"/>
      <c r="I61" s="18"/>
      <c r="J61" s="18"/>
      <c r="K61" s="18" t="s">
        <v>370</v>
      </c>
      <c r="L61" s="18"/>
      <c r="M61" s="18"/>
      <c r="N61" s="18"/>
      <c r="O61" s="18"/>
      <c r="P61" s="18"/>
      <c r="Q61" s="18"/>
      <c r="R61" s="18"/>
      <c r="S61" s="18"/>
      <c r="T61" s="18"/>
      <c r="U61" s="18"/>
      <c r="V61" s="18"/>
      <c r="W61" s="18"/>
      <c r="X61" s="18"/>
      <c r="Y61" s="18"/>
      <c r="Z61" s="18"/>
      <c r="AA61" s="18"/>
      <c r="AB61" s="18"/>
      <c r="AC61" s="18"/>
      <c r="AD61" s="18"/>
      <c r="AE61" s="18" t="s">
        <v>370</v>
      </c>
      <c r="AF61" s="18"/>
      <c r="AG61" s="18"/>
      <c r="AH61" s="18"/>
      <c r="AI61" s="18"/>
      <c r="AJ61" s="18"/>
      <c r="AK61" s="18"/>
      <c r="AL61" s="18"/>
      <c r="AM61" s="18"/>
      <c r="AN61" s="18"/>
      <c r="AO61" s="18"/>
      <c r="AP61" s="18"/>
      <c r="AQ61" s="18"/>
      <c r="AR61" s="18"/>
      <c r="AS61" s="18"/>
      <c r="AT61" s="18"/>
      <c r="AU61" s="18"/>
      <c r="AV61" s="18"/>
      <c r="AW61" s="18"/>
      <c r="AX61" s="47"/>
      <c r="AY61" s="93">
        <f>IF(E61="neattiecas",1,IF(E61="atbilst pilnībā",10,IF(E61="atbilst daļēji",100,IF(E61="neatbilst",1000,0))))</f>
        <v>1000</v>
      </c>
      <c r="AZ61" s="93">
        <v>52</v>
      </c>
      <c r="BA61" s="93" t="s">
        <v>355</v>
      </c>
      <c r="BB61" s="93"/>
      <c r="BC61" s="44">
        <v>2</v>
      </c>
      <c r="BD61" s="15">
        <v>45931</v>
      </c>
      <c r="BE61" s="15">
        <v>46052</v>
      </c>
      <c r="BF61" s="101" t="s">
        <v>85</v>
      </c>
      <c r="BG61" s="6" t="s">
        <v>372</v>
      </c>
      <c r="BH61" s="170" t="s">
        <v>453</v>
      </c>
      <c r="BI61" s="170" t="s">
        <v>453</v>
      </c>
      <c r="BJ61" s="170" t="s">
        <v>453</v>
      </c>
      <c r="BK61" s="61" t="s">
        <v>569</v>
      </c>
    </row>
    <row r="62" spans="1:63" ht="35.1" customHeight="1" outlineLevel="1" collapsed="1" x14ac:dyDescent="0.25">
      <c r="A62" s="81">
        <v>53</v>
      </c>
      <c r="B62" s="60" t="s">
        <v>23</v>
      </c>
      <c r="C62" s="207" t="s">
        <v>62</v>
      </c>
      <c r="D62" s="208"/>
      <c r="E62" s="28" t="str">
        <f>IF(AY62&gt;999,"neatbilst",IF(AY62&gt;99,"atbilst daļēji",IF(AY62&gt;9,"atbilst pilnībā",IF(AY62&gt;0,"neattiecas",0))))</f>
        <v>neatbilst</v>
      </c>
      <c r="F62" s="52">
        <f>SUM(F63:F64)</f>
        <v>4</v>
      </c>
      <c r="G62" s="52">
        <f>SUM(G63:G64)</f>
        <v>0</v>
      </c>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2">
        <f>AF8</f>
        <v>1</v>
      </c>
      <c r="AY62" s="93">
        <f>SUM(AY63:AY64)</f>
        <v>2000</v>
      </c>
      <c r="AZ62" s="93">
        <v>53</v>
      </c>
      <c r="BA62" s="93"/>
      <c r="BB62" s="93" t="s">
        <v>107</v>
      </c>
      <c r="BC62" s="54"/>
      <c r="BD62" s="55">
        <f>MIN(BD63:BD64)</f>
        <v>45839</v>
      </c>
      <c r="BE62" s="55">
        <f>MAX(BE63:BE64)</f>
        <v>46204</v>
      </c>
      <c r="BF62" s="100"/>
      <c r="BG62" s="54"/>
      <c r="BH62" s="56"/>
      <c r="BI62" s="57"/>
      <c r="BJ62" s="57"/>
      <c r="BK62" s="62"/>
    </row>
    <row r="63" spans="1:63" s="7" customFormat="1" ht="68.25" hidden="1" customHeight="1" outlineLevel="2" x14ac:dyDescent="0.25">
      <c r="A63" s="81"/>
      <c r="B63" s="209" t="s">
        <v>146</v>
      </c>
      <c r="C63" s="209"/>
      <c r="D63" s="58" t="s">
        <v>414</v>
      </c>
      <c r="E63" s="45" t="s">
        <v>81</v>
      </c>
      <c r="F63" s="46">
        <f>COUNTA(H63:S63)</f>
        <v>2</v>
      </c>
      <c r="G63" s="36">
        <f>COUNTA(T63:AW63)</f>
        <v>0</v>
      </c>
      <c r="H63" s="18"/>
      <c r="I63" s="18"/>
      <c r="J63" s="18"/>
      <c r="K63" s="176" t="s">
        <v>370</v>
      </c>
      <c r="L63" s="18"/>
      <c r="M63" s="18"/>
      <c r="N63" s="18"/>
      <c r="O63" s="18"/>
      <c r="P63" s="18"/>
      <c r="Q63" s="18" t="s">
        <v>370</v>
      </c>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47"/>
      <c r="AY63" s="93">
        <f>IF(E63="neattiecas",1,IF(E63="atbilst pilnībā",10,IF(E63="atbilst daļēji",100,IF(E63="neatbilst",1000,0))))</f>
        <v>1000</v>
      </c>
      <c r="AZ63" s="93">
        <v>54</v>
      </c>
      <c r="BA63" s="93" t="s">
        <v>355</v>
      </c>
      <c r="BB63" s="93"/>
      <c r="BC63" s="44">
        <v>4</v>
      </c>
      <c r="BD63" s="15">
        <v>45839</v>
      </c>
      <c r="BE63" s="15">
        <v>46052</v>
      </c>
      <c r="BF63" s="101" t="s">
        <v>85</v>
      </c>
      <c r="BG63" s="6" t="s">
        <v>372</v>
      </c>
      <c r="BH63" s="170" t="s">
        <v>453</v>
      </c>
      <c r="BI63" s="170" t="s">
        <v>453</v>
      </c>
      <c r="BJ63" s="170" t="s">
        <v>453</v>
      </c>
      <c r="BK63" s="61" t="s">
        <v>570</v>
      </c>
    </row>
    <row r="64" spans="1:63" s="7" customFormat="1" ht="76.5" hidden="1" customHeight="1" outlineLevel="2" x14ac:dyDescent="0.25">
      <c r="A64" s="81">
        <v>55</v>
      </c>
      <c r="B64" s="209" t="s">
        <v>147</v>
      </c>
      <c r="C64" s="209"/>
      <c r="D64" s="58" t="s">
        <v>415</v>
      </c>
      <c r="E64" s="45" t="s">
        <v>81</v>
      </c>
      <c r="F64" s="46">
        <f>COUNTA(H64:S64)</f>
        <v>2</v>
      </c>
      <c r="G64" s="36">
        <f>COUNTA(T64:AW64)</f>
        <v>0</v>
      </c>
      <c r="H64" s="18"/>
      <c r="I64" s="18"/>
      <c r="J64" s="18"/>
      <c r="K64" s="18" t="s">
        <v>370</v>
      </c>
      <c r="L64" s="18"/>
      <c r="M64" s="18"/>
      <c r="N64" s="18"/>
      <c r="O64" s="18"/>
      <c r="P64" s="18"/>
      <c r="Q64" s="18" t="s">
        <v>370</v>
      </c>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47"/>
      <c r="AY64" s="93">
        <f>IF(E64="neattiecas",1,IF(E64="atbilst pilnībā",10,IF(E64="atbilst daļēji",100,IF(E64="neatbilst",1000,0))))</f>
        <v>1000</v>
      </c>
      <c r="AZ64" s="93">
        <v>55</v>
      </c>
      <c r="BA64" s="93" t="s">
        <v>355</v>
      </c>
      <c r="BB64" s="93"/>
      <c r="BC64" s="44">
        <v>4</v>
      </c>
      <c r="BD64" s="170" t="s">
        <v>453</v>
      </c>
      <c r="BE64" s="15">
        <v>46204</v>
      </c>
      <c r="BF64" s="101" t="s">
        <v>85</v>
      </c>
      <c r="BG64" s="6" t="s">
        <v>372</v>
      </c>
      <c r="BH64" s="170" t="s">
        <v>453</v>
      </c>
      <c r="BI64" s="170" t="s">
        <v>453</v>
      </c>
      <c r="BJ64" s="170" t="s">
        <v>453</v>
      </c>
      <c r="BK64" s="61" t="s">
        <v>571</v>
      </c>
    </row>
    <row r="65" spans="1:63" ht="35.1" customHeight="1" outlineLevel="1" collapsed="1" x14ac:dyDescent="0.25">
      <c r="A65" s="81">
        <v>56</v>
      </c>
      <c r="B65" s="60" t="s">
        <v>24</v>
      </c>
      <c r="C65" s="207" t="s">
        <v>25</v>
      </c>
      <c r="D65" s="208"/>
      <c r="E65" s="28" t="str">
        <f>IF(AY65&gt;999,"neatbilst",IF(AY65&gt;99,"atbilst daļēji",IF(AY65&gt;9,"atbilst pilnībā",IF(AY65&gt;0,"neattiecas",0))))</f>
        <v>neatbilst</v>
      </c>
      <c r="F65" s="52">
        <f>SUM(F66:F66)</f>
        <v>2</v>
      </c>
      <c r="G65" s="52">
        <f>SUM(G66:G66)</f>
        <v>2</v>
      </c>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2">
        <f>AG8</f>
        <v>0</v>
      </c>
      <c r="AY65" s="93">
        <f>SUM(AY66:AY66)</f>
        <v>1000</v>
      </c>
      <c r="AZ65" s="93">
        <v>56</v>
      </c>
      <c r="BA65" s="93"/>
      <c r="BB65" s="93" t="s">
        <v>107</v>
      </c>
      <c r="BC65" s="54"/>
      <c r="BD65" s="55">
        <f>MIN(BD66:BD66)</f>
        <v>0</v>
      </c>
      <c r="BE65" s="55">
        <f>MAX(BE66:BE66)</f>
        <v>46388</v>
      </c>
      <c r="BF65" s="100"/>
      <c r="BG65" s="54"/>
      <c r="BH65" s="56"/>
      <c r="BI65" s="57"/>
      <c r="BJ65" s="57"/>
      <c r="BK65" s="62"/>
    </row>
    <row r="66" spans="1:63" s="7" customFormat="1" ht="157.5" hidden="1" customHeight="1" outlineLevel="2" x14ac:dyDescent="0.25">
      <c r="A66" s="81">
        <v>57</v>
      </c>
      <c r="B66" s="209" t="s">
        <v>148</v>
      </c>
      <c r="C66" s="209"/>
      <c r="D66" s="58" t="s">
        <v>416</v>
      </c>
      <c r="E66" s="45" t="s">
        <v>81</v>
      </c>
      <c r="F66" s="46">
        <f>COUNTA(H66:S66)</f>
        <v>2</v>
      </c>
      <c r="G66" s="36">
        <f>COUNTA(T66:AW66)</f>
        <v>2</v>
      </c>
      <c r="H66" s="18"/>
      <c r="I66" s="18"/>
      <c r="J66" s="18"/>
      <c r="K66" s="18"/>
      <c r="L66" s="18"/>
      <c r="M66" s="18"/>
      <c r="N66" s="18"/>
      <c r="O66" s="18"/>
      <c r="P66" s="18"/>
      <c r="Q66" s="18" t="s">
        <v>370</v>
      </c>
      <c r="R66" s="18" t="s">
        <v>370</v>
      </c>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t="s">
        <v>370</v>
      </c>
      <c r="AR66" s="18" t="s">
        <v>370</v>
      </c>
      <c r="AS66" s="18"/>
      <c r="AT66" s="18"/>
      <c r="AU66" s="18"/>
      <c r="AV66" s="18"/>
      <c r="AW66" s="18"/>
      <c r="AX66" s="47"/>
      <c r="AY66" s="93">
        <f>IF(E66="neattiecas",1,IF(E66="atbilst pilnībā",10,IF(E66="atbilst daļēji",100,IF(E66="neatbilst",1000,0))))</f>
        <v>1000</v>
      </c>
      <c r="AZ66" s="93">
        <v>57</v>
      </c>
      <c r="BA66" s="93" t="s">
        <v>355</v>
      </c>
      <c r="BB66" s="93"/>
      <c r="BC66" s="44">
        <v>3</v>
      </c>
      <c r="BD66" s="170" t="s">
        <v>453</v>
      </c>
      <c r="BE66" s="15">
        <v>46388</v>
      </c>
      <c r="BF66" s="101" t="s">
        <v>85</v>
      </c>
      <c r="BG66" s="6" t="s">
        <v>372</v>
      </c>
      <c r="BH66" s="170" t="s">
        <v>453</v>
      </c>
      <c r="BI66" s="170" t="s">
        <v>453</v>
      </c>
      <c r="BJ66" s="170" t="s">
        <v>453</v>
      </c>
      <c r="BK66" s="61" t="s">
        <v>423</v>
      </c>
    </row>
    <row r="67" spans="1:63" ht="35.1" customHeight="1" outlineLevel="1" collapsed="1" x14ac:dyDescent="0.25">
      <c r="A67" s="81">
        <v>58</v>
      </c>
      <c r="B67" s="60" t="s">
        <v>26</v>
      </c>
      <c r="C67" s="207" t="s">
        <v>27</v>
      </c>
      <c r="D67" s="208"/>
      <c r="E67" s="28" t="str">
        <f>IF(AY67&gt;999,"neatbilst",IF(AY67&gt;99,"atbilst daļēji",IF(AY67&gt;9,"atbilst pilnībā",IF(AY67&gt;0,"neattiecas",0))))</f>
        <v>atbilst daļēji</v>
      </c>
      <c r="F67" s="52">
        <f>SUM(F68:F68)</f>
        <v>3</v>
      </c>
      <c r="G67" s="52">
        <f>SUM(G68:G68)</f>
        <v>0</v>
      </c>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2">
        <f>AH8</f>
        <v>0</v>
      </c>
      <c r="AY67" s="93">
        <f>SUM(AY68:AY68)</f>
        <v>100</v>
      </c>
      <c r="AZ67" s="93">
        <v>58</v>
      </c>
      <c r="BA67" s="93"/>
      <c r="BB67" s="93" t="s">
        <v>107</v>
      </c>
      <c r="BC67" s="54"/>
      <c r="BD67" s="55">
        <f>MIN(BD68:BD68)</f>
        <v>0</v>
      </c>
      <c r="BE67" s="55">
        <f>MAX(BE68:BE68)</f>
        <v>45870</v>
      </c>
      <c r="BF67" s="100"/>
      <c r="BG67" s="54"/>
      <c r="BH67" s="56"/>
      <c r="BI67" s="57"/>
      <c r="BJ67" s="57"/>
      <c r="BK67" s="62"/>
    </row>
    <row r="68" spans="1:63" s="7" customFormat="1" ht="135" hidden="1" customHeight="1" outlineLevel="2" x14ac:dyDescent="0.25">
      <c r="A68" s="81">
        <v>59</v>
      </c>
      <c r="B68" s="209" t="s">
        <v>149</v>
      </c>
      <c r="C68" s="209"/>
      <c r="D68" s="58" t="s">
        <v>417</v>
      </c>
      <c r="E68" s="45" t="s">
        <v>77</v>
      </c>
      <c r="F68" s="46">
        <f>COUNTA(H68:S68)</f>
        <v>3</v>
      </c>
      <c r="G68" s="36">
        <f>COUNTA(T68:AW68)</f>
        <v>0</v>
      </c>
      <c r="H68" s="18"/>
      <c r="I68" s="18"/>
      <c r="J68" s="18"/>
      <c r="K68" s="18"/>
      <c r="L68" s="18" t="s">
        <v>370</v>
      </c>
      <c r="M68" s="18"/>
      <c r="N68" s="18"/>
      <c r="O68" s="18"/>
      <c r="P68" s="18"/>
      <c r="Q68" s="18" t="s">
        <v>370</v>
      </c>
      <c r="R68" s="18" t="s">
        <v>370</v>
      </c>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47"/>
      <c r="AY68" s="93">
        <f>IF(E68="neattiecas",1,IF(E68="atbilst pilnībā",10,IF(E68="atbilst daļēji",100,IF(E68="neatbilst",1000,0))))</f>
        <v>100</v>
      </c>
      <c r="AZ68" s="93">
        <v>59</v>
      </c>
      <c r="BA68" s="93" t="s">
        <v>355</v>
      </c>
      <c r="BB68" s="93"/>
      <c r="BC68" s="44">
        <v>3</v>
      </c>
      <c r="BD68" s="170" t="s">
        <v>453</v>
      </c>
      <c r="BE68" s="15">
        <v>45870</v>
      </c>
      <c r="BF68" s="101" t="s">
        <v>85</v>
      </c>
      <c r="BG68" s="6" t="s">
        <v>372</v>
      </c>
      <c r="BH68" s="170" t="s">
        <v>453</v>
      </c>
      <c r="BI68" s="170" t="s">
        <v>453</v>
      </c>
      <c r="BJ68" s="170" t="s">
        <v>453</v>
      </c>
      <c r="BK68" s="175" t="s">
        <v>424</v>
      </c>
    </row>
    <row r="69" spans="1:63" ht="35.1" customHeight="1" outlineLevel="1" collapsed="1" x14ac:dyDescent="0.25">
      <c r="A69" s="81">
        <v>60</v>
      </c>
      <c r="B69" s="60" t="s">
        <v>28</v>
      </c>
      <c r="C69" s="207" t="s">
        <v>29</v>
      </c>
      <c r="D69" s="208"/>
      <c r="E69" s="28" t="str">
        <f>IF(AY69&gt;999,"neatbilst",IF(AY69&gt;99,"atbilst daļēji",IF(AY69&gt;9,"atbilst pilnībā",IF(AY69&gt;0,"neattiecas",0))))</f>
        <v>neatbilst</v>
      </c>
      <c r="F69" s="52">
        <f>SUM(F70:F76)</f>
        <v>14</v>
      </c>
      <c r="G69" s="52">
        <f>SUM(G70:G76)</f>
        <v>3</v>
      </c>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2">
        <f>AI8</f>
        <v>0</v>
      </c>
      <c r="AY69" s="93">
        <f>SUM(AY70:AY76)</f>
        <v>6100</v>
      </c>
      <c r="AZ69" s="93">
        <v>60</v>
      </c>
      <c r="BA69" s="93"/>
      <c r="BB69" s="93" t="s">
        <v>107</v>
      </c>
      <c r="BC69" s="54"/>
      <c r="BD69" s="55">
        <f>MIN(BD70:BD76)</f>
        <v>45809</v>
      </c>
      <c r="BE69" s="55">
        <f>MAX(BE70:BE76)</f>
        <v>46052</v>
      </c>
      <c r="BF69" s="100"/>
      <c r="BG69" s="54"/>
      <c r="BH69" s="56"/>
      <c r="BI69" s="57"/>
      <c r="BJ69" s="57"/>
      <c r="BK69" s="62"/>
    </row>
    <row r="70" spans="1:63" s="7" customFormat="1" ht="165.75" hidden="1" customHeight="1" outlineLevel="2" x14ac:dyDescent="0.25">
      <c r="A70" s="81">
        <v>61</v>
      </c>
      <c r="B70" s="209" t="s">
        <v>150</v>
      </c>
      <c r="C70" s="209"/>
      <c r="D70" s="58" t="s">
        <v>419</v>
      </c>
      <c r="E70" s="45" t="s">
        <v>77</v>
      </c>
      <c r="F70" s="46">
        <f t="shared" ref="F70:F76" si="8">COUNTA(H70:S70)</f>
        <v>1</v>
      </c>
      <c r="G70" s="36">
        <f t="shared" ref="G70:G76" si="9">COUNTA(T70:AW70)</f>
        <v>2</v>
      </c>
      <c r="H70" s="18"/>
      <c r="I70" s="18"/>
      <c r="J70" s="18"/>
      <c r="K70" s="18" t="s">
        <v>370</v>
      </c>
      <c r="L70" s="18"/>
      <c r="M70" s="18"/>
      <c r="N70" s="18"/>
      <c r="O70" s="18"/>
      <c r="P70" s="18"/>
      <c r="Q70" s="18"/>
      <c r="R70" s="18"/>
      <c r="S70" s="18"/>
      <c r="T70" s="18"/>
      <c r="U70" s="18"/>
      <c r="V70" s="18" t="s">
        <v>370</v>
      </c>
      <c r="W70" s="18"/>
      <c r="X70" s="18"/>
      <c r="Y70" s="18"/>
      <c r="Z70" s="18"/>
      <c r="AA70" s="18"/>
      <c r="AB70" s="18"/>
      <c r="AC70" s="18"/>
      <c r="AD70" s="18"/>
      <c r="AE70" s="18" t="s">
        <v>370</v>
      </c>
      <c r="AF70" s="18"/>
      <c r="AG70" s="18"/>
      <c r="AH70" s="18"/>
      <c r="AI70" s="18"/>
      <c r="AJ70" s="18"/>
      <c r="AK70" s="18"/>
      <c r="AL70" s="18"/>
      <c r="AM70" s="18"/>
      <c r="AN70" s="18"/>
      <c r="AO70" s="18"/>
      <c r="AP70" s="18"/>
      <c r="AQ70" s="18"/>
      <c r="AR70" s="18"/>
      <c r="AS70" s="18"/>
      <c r="AT70" s="18"/>
      <c r="AU70" s="18"/>
      <c r="AV70" s="18"/>
      <c r="AW70" s="18"/>
      <c r="AX70" s="47"/>
      <c r="AY70" s="93">
        <f t="shared" ref="AY70:AY76" si="10">IF(E70="neattiecas",1,IF(E70="atbilst pilnībā",10,IF(E70="atbilst daļēji",100,IF(E70="neatbilst",1000,0))))</f>
        <v>100</v>
      </c>
      <c r="AZ70" s="93">
        <v>61</v>
      </c>
      <c r="BA70" s="93" t="s">
        <v>355</v>
      </c>
      <c r="BB70" s="93"/>
      <c r="BC70" s="44">
        <v>1</v>
      </c>
      <c r="BD70" s="15">
        <v>45809</v>
      </c>
      <c r="BE70" s="15">
        <v>45930</v>
      </c>
      <c r="BF70" s="101" t="s">
        <v>85</v>
      </c>
      <c r="BG70" s="6" t="s">
        <v>372</v>
      </c>
      <c r="BH70" s="170" t="s">
        <v>453</v>
      </c>
      <c r="BI70" s="170" t="s">
        <v>453</v>
      </c>
      <c r="BJ70" s="170" t="s">
        <v>453</v>
      </c>
      <c r="BK70" s="175" t="s">
        <v>572</v>
      </c>
    </row>
    <row r="71" spans="1:63" s="7" customFormat="1" ht="76.5" hidden="1" customHeight="1" outlineLevel="2" x14ac:dyDescent="0.25">
      <c r="A71" s="81">
        <v>62</v>
      </c>
      <c r="B71" s="209" t="s">
        <v>151</v>
      </c>
      <c r="C71" s="209"/>
      <c r="D71" s="58" t="s">
        <v>418</v>
      </c>
      <c r="E71" s="45" t="s">
        <v>81</v>
      </c>
      <c r="F71" s="46">
        <f t="shared" si="8"/>
        <v>3</v>
      </c>
      <c r="G71" s="36">
        <f t="shared" si="9"/>
        <v>0</v>
      </c>
      <c r="H71" s="18" t="s">
        <v>370</v>
      </c>
      <c r="I71" s="18"/>
      <c r="J71" s="18"/>
      <c r="K71" s="18" t="s">
        <v>370</v>
      </c>
      <c r="L71" s="18"/>
      <c r="M71" s="18"/>
      <c r="N71" s="18"/>
      <c r="O71" s="18"/>
      <c r="P71" s="18"/>
      <c r="Q71" s="18" t="s">
        <v>370</v>
      </c>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47"/>
      <c r="AY71" s="93">
        <f t="shared" si="10"/>
        <v>1000</v>
      </c>
      <c r="AZ71" s="93">
        <v>62</v>
      </c>
      <c r="BA71" s="93" t="s">
        <v>355</v>
      </c>
      <c r="BB71" s="93"/>
      <c r="BC71" s="44">
        <v>1</v>
      </c>
      <c r="BD71" s="15">
        <v>45809</v>
      </c>
      <c r="BE71" s="15">
        <v>45930</v>
      </c>
      <c r="BF71" s="101" t="s">
        <v>85</v>
      </c>
      <c r="BG71" s="6" t="s">
        <v>372</v>
      </c>
      <c r="BH71" s="170" t="s">
        <v>453</v>
      </c>
      <c r="BI71" s="170" t="s">
        <v>453</v>
      </c>
      <c r="BJ71" s="170" t="s">
        <v>453</v>
      </c>
      <c r="BK71" s="61" t="s">
        <v>573</v>
      </c>
    </row>
    <row r="72" spans="1:63" s="7" customFormat="1" ht="46.5" hidden="1" customHeight="1" outlineLevel="2" x14ac:dyDescent="0.25">
      <c r="A72" s="81">
        <v>63</v>
      </c>
      <c r="B72" s="209" t="s">
        <v>152</v>
      </c>
      <c r="C72" s="209"/>
      <c r="D72" s="58" t="s">
        <v>268</v>
      </c>
      <c r="E72" s="45" t="s">
        <v>81</v>
      </c>
      <c r="F72" s="46">
        <f t="shared" si="8"/>
        <v>2</v>
      </c>
      <c r="G72" s="36">
        <f t="shared" si="9"/>
        <v>0</v>
      </c>
      <c r="H72" s="18" t="s">
        <v>370</v>
      </c>
      <c r="I72" s="18"/>
      <c r="J72" s="18"/>
      <c r="K72" s="18" t="s">
        <v>370</v>
      </c>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47"/>
      <c r="AY72" s="93">
        <f t="shared" si="10"/>
        <v>1000</v>
      </c>
      <c r="AZ72" s="93">
        <v>63</v>
      </c>
      <c r="BA72" s="93" t="s">
        <v>355</v>
      </c>
      <c r="BB72" s="93"/>
      <c r="BC72" s="44">
        <v>3</v>
      </c>
      <c r="BD72" s="15">
        <v>45809</v>
      </c>
      <c r="BE72" s="15">
        <v>45930</v>
      </c>
      <c r="BF72" s="101" t="s">
        <v>85</v>
      </c>
      <c r="BG72" s="6" t="s">
        <v>372</v>
      </c>
      <c r="BH72" s="170" t="s">
        <v>453</v>
      </c>
      <c r="BI72" s="170" t="s">
        <v>453</v>
      </c>
      <c r="BJ72" s="170" t="s">
        <v>453</v>
      </c>
      <c r="BK72" s="61" t="s">
        <v>532</v>
      </c>
    </row>
    <row r="73" spans="1:63" s="7" customFormat="1" ht="57.75" hidden="1" customHeight="1" outlineLevel="2" x14ac:dyDescent="0.25">
      <c r="A73" s="81">
        <v>64</v>
      </c>
      <c r="B73" s="209" t="s">
        <v>153</v>
      </c>
      <c r="C73" s="209"/>
      <c r="D73" s="58" t="s">
        <v>269</v>
      </c>
      <c r="E73" s="45" t="s">
        <v>81</v>
      </c>
      <c r="F73" s="46">
        <f t="shared" si="8"/>
        <v>2</v>
      </c>
      <c r="G73" s="36">
        <f t="shared" si="9"/>
        <v>1</v>
      </c>
      <c r="H73" s="18" t="s">
        <v>370</v>
      </c>
      <c r="I73" s="18"/>
      <c r="J73" s="18"/>
      <c r="K73" s="18" t="s">
        <v>370</v>
      </c>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t="s">
        <v>370</v>
      </c>
      <c r="AV73" s="18"/>
      <c r="AW73" s="18"/>
      <c r="AX73" s="47"/>
      <c r="AY73" s="93">
        <f t="shared" si="10"/>
        <v>1000</v>
      </c>
      <c r="AZ73" s="93">
        <v>64</v>
      </c>
      <c r="BA73" s="93" t="s">
        <v>355</v>
      </c>
      <c r="BB73" s="93"/>
      <c r="BC73" s="44">
        <v>3</v>
      </c>
      <c r="BD73" s="15">
        <v>45809</v>
      </c>
      <c r="BE73" s="15">
        <v>45930</v>
      </c>
      <c r="BF73" s="101" t="s">
        <v>85</v>
      </c>
      <c r="BG73" s="6" t="s">
        <v>372</v>
      </c>
      <c r="BH73" s="170" t="s">
        <v>453</v>
      </c>
      <c r="BI73" s="170" t="s">
        <v>453</v>
      </c>
      <c r="BJ73" s="170" t="s">
        <v>453</v>
      </c>
      <c r="BK73" s="61" t="s">
        <v>533</v>
      </c>
    </row>
    <row r="74" spans="1:63" s="7" customFormat="1" ht="66.75" hidden="1" customHeight="1" outlineLevel="2" x14ac:dyDescent="0.25">
      <c r="A74" s="81">
        <v>65</v>
      </c>
      <c r="B74" s="209" t="s">
        <v>154</v>
      </c>
      <c r="C74" s="209"/>
      <c r="D74" s="58" t="s">
        <v>270</v>
      </c>
      <c r="E74" s="45" t="s">
        <v>81</v>
      </c>
      <c r="F74" s="46">
        <f t="shared" si="8"/>
        <v>2</v>
      </c>
      <c r="G74" s="36">
        <f t="shared" si="9"/>
        <v>0</v>
      </c>
      <c r="H74" s="18" t="s">
        <v>370</v>
      </c>
      <c r="I74" s="18"/>
      <c r="J74" s="18"/>
      <c r="K74" s="18"/>
      <c r="L74" s="18"/>
      <c r="M74" s="18" t="s">
        <v>370</v>
      </c>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47"/>
      <c r="AY74" s="93">
        <f t="shared" si="10"/>
        <v>1000</v>
      </c>
      <c r="AZ74" s="93">
        <v>65</v>
      </c>
      <c r="BA74" s="93" t="s">
        <v>355</v>
      </c>
      <c r="BB74" s="93"/>
      <c r="BC74" s="44">
        <v>3</v>
      </c>
      <c r="BD74" s="15">
        <v>45839</v>
      </c>
      <c r="BE74" s="15">
        <v>46052</v>
      </c>
      <c r="BF74" s="101" t="s">
        <v>85</v>
      </c>
      <c r="BG74" s="6" t="s">
        <v>372</v>
      </c>
      <c r="BH74" s="170" t="s">
        <v>453</v>
      </c>
      <c r="BI74" s="170" t="s">
        <v>453</v>
      </c>
      <c r="BJ74" s="170" t="s">
        <v>453</v>
      </c>
      <c r="BK74" s="61" t="s">
        <v>487</v>
      </c>
    </row>
    <row r="75" spans="1:63" s="7" customFormat="1" ht="54" hidden="1" customHeight="1" outlineLevel="2" x14ac:dyDescent="0.25">
      <c r="A75" s="81">
        <v>66</v>
      </c>
      <c r="B75" s="209" t="s">
        <v>266</v>
      </c>
      <c r="C75" s="209"/>
      <c r="D75" s="58" t="s">
        <v>271</v>
      </c>
      <c r="E75" s="45" t="s">
        <v>81</v>
      </c>
      <c r="F75" s="46">
        <f t="shared" si="8"/>
        <v>2</v>
      </c>
      <c r="G75" s="36">
        <f t="shared" si="9"/>
        <v>0</v>
      </c>
      <c r="H75" s="18" t="s">
        <v>370</v>
      </c>
      <c r="I75" s="18"/>
      <c r="J75" s="18"/>
      <c r="K75" s="18" t="s">
        <v>370</v>
      </c>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47"/>
      <c r="AY75" s="93">
        <f t="shared" si="10"/>
        <v>1000</v>
      </c>
      <c r="AZ75" s="93">
        <v>66</v>
      </c>
      <c r="BA75" s="93" t="s">
        <v>355</v>
      </c>
      <c r="BB75" s="93"/>
      <c r="BC75" s="44">
        <v>4</v>
      </c>
      <c r="BD75" s="15">
        <v>45839</v>
      </c>
      <c r="BE75" s="15">
        <v>46023</v>
      </c>
      <c r="BF75" s="101" t="s">
        <v>85</v>
      </c>
      <c r="BG75" s="6" t="s">
        <v>372</v>
      </c>
      <c r="BH75" s="170" t="s">
        <v>453</v>
      </c>
      <c r="BI75" s="170" t="s">
        <v>453</v>
      </c>
      <c r="BJ75" s="170" t="s">
        <v>453</v>
      </c>
      <c r="BK75" s="61" t="s">
        <v>534</v>
      </c>
    </row>
    <row r="76" spans="1:63" s="7" customFormat="1" ht="54" hidden="1" customHeight="1" outlineLevel="2" x14ac:dyDescent="0.25">
      <c r="A76" s="81">
        <v>67</v>
      </c>
      <c r="B76" s="209" t="s">
        <v>267</v>
      </c>
      <c r="C76" s="209"/>
      <c r="D76" s="58" t="s">
        <v>272</v>
      </c>
      <c r="E76" s="45" t="s">
        <v>81</v>
      </c>
      <c r="F76" s="46">
        <f t="shared" si="8"/>
        <v>2</v>
      </c>
      <c r="G76" s="36">
        <f t="shared" si="9"/>
        <v>0</v>
      </c>
      <c r="H76" s="18" t="s">
        <v>370</v>
      </c>
      <c r="I76" s="18"/>
      <c r="J76" s="18"/>
      <c r="K76" s="18" t="s">
        <v>370</v>
      </c>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47"/>
      <c r="AY76" s="93">
        <f t="shared" si="10"/>
        <v>1000</v>
      </c>
      <c r="AZ76" s="93">
        <v>67</v>
      </c>
      <c r="BA76" s="93" t="s">
        <v>355</v>
      </c>
      <c r="BB76" s="93"/>
      <c r="BC76" s="44">
        <v>2</v>
      </c>
      <c r="BD76" s="15">
        <v>45839</v>
      </c>
      <c r="BE76" s="15">
        <v>46023</v>
      </c>
      <c r="BF76" s="101" t="s">
        <v>85</v>
      </c>
      <c r="BG76" s="6" t="s">
        <v>372</v>
      </c>
      <c r="BH76" s="170" t="s">
        <v>453</v>
      </c>
      <c r="BI76" s="170" t="s">
        <v>453</v>
      </c>
      <c r="BJ76" s="170" t="s">
        <v>453</v>
      </c>
      <c r="BK76" s="61" t="s">
        <v>535</v>
      </c>
    </row>
    <row r="77" spans="1:63" ht="35.1" customHeight="1" outlineLevel="1" collapsed="1" x14ac:dyDescent="0.25">
      <c r="A77" s="81">
        <v>68</v>
      </c>
      <c r="B77" s="60" t="s">
        <v>30</v>
      </c>
      <c r="C77" s="240" t="s">
        <v>31</v>
      </c>
      <c r="D77" s="208"/>
      <c r="E77" s="28" t="str">
        <f>IF(AY77&gt;999,"neatbilst",IF(AY77&gt;99,"atbilst daļēji",IF(AY77&gt;9,"atbilst pilnībā",IF(AY77&gt;0,"neattiecas",0))))</f>
        <v>atbilst daļēji</v>
      </c>
      <c r="F77" s="52">
        <f>SUM(F78:F78)</f>
        <v>2</v>
      </c>
      <c r="G77" s="52">
        <f>SUM(G78:G78)</f>
        <v>0</v>
      </c>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2">
        <f>AJ8</f>
        <v>0</v>
      </c>
      <c r="AY77" s="93">
        <f>SUM(AY78:AY78)</f>
        <v>100</v>
      </c>
      <c r="AZ77" s="93">
        <v>68</v>
      </c>
      <c r="BA77" s="93"/>
      <c r="BB77" s="93" t="s">
        <v>107</v>
      </c>
      <c r="BC77" s="54"/>
      <c r="BD77" s="55">
        <f>MIN(BD78:BD78)</f>
        <v>0</v>
      </c>
      <c r="BE77" s="55">
        <f>MAX(BE78:BE78)</f>
        <v>46023</v>
      </c>
      <c r="BF77" s="100"/>
      <c r="BG77" s="54"/>
      <c r="BH77" s="56"/>
      <c r="BI77" s="57"/>
      <c r="BJ77" s="57"/>
      <c r="BK77" s="62"/>
    </row>
    <row r="78" spans="1:63" s="7" customFormat="1" ht="125.1" hidden="1" customHeight="1" outlineLevel="2" x14ac:dyDescent="0.25">
      <c r="A78" s="81">
        <v>69</v>
      </c>
      <c r="B78" s="209" t="s">
        <v>155</v>
      </c>
      <c r="C78" s="209"/>
      <c r="D78" s="58" t="s">
        <v>425</v>
      </c>
      <c r="E78" s="45" t="s">
        <v>77</v>
      </c>
      <c r="F78" s="46">
        <f>COUNTA(H78:S78)</f>
        <v>2</v>
      </c>
      <c r="G78" s="36">
        <f>COUNTA(T78:AW78)</f>
        <v>0</v>
      </c>
      <c r="H78" s="18" t="s">
        <v>370</v>
      </c>
      <c r="I78" s="18"/>
      <c r="J78" s="18"/>
      <c r="K78" s="18"/>
      <c r="L78" s="18" t="s">
        <v>370</v>
      </c>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47"/>
      <c r="AY78" s="93">
        <f>IF(E78="neattiecas",1,IF(E78="atbilst pilnībā",10,IF(E78="atbilst daļēji",100,IF(E78="neatbilst",1000,0))))</f>
        <v>100</v>
      </c>
      <c r="AZ78" s="93">
        <v>69</v>
      </c>
      <c r="BA78" s="93" t="s">
        <v>355</v>
      </c>
      <c r="BB78" s="93"/>
      <c r="BC78" s="44">
        <v>1</v>
      </c>
      <c r="BD78" s="170" t="s">
        <v>453</v>
      </c>
      <c r="BE78" s="15">
        <v>46023</v>
      </c>
      <c r="BF78" s="101" t="s">
        <v>85</v>
      </c>
      <c r="BG78" s="6" t="s">
        <v>372</v>
      </c>
      <c r="BH78" s="170" t="s">
        <v>453</v>
      </c>
      <c r="BI78" s="170" t="s">
        <v>453</v>
      </c>
      <c r="BJ78" s="170" t="s">
        <v>453</v>
      </c>
      <c r="BK78" s="175" t="s">
        <v>488</v>
      </c>
    </row>
    <row r="79" spans="1:63" ht="35.1" customHeight="1" outlineLevel="1" collapsed="1" x14ac:dyDescent="0.25">
      <c r="A79" s="81">
        <v>70</v>
      </c>
      <c r="B79" s="60" t="s">
        <v>32</v>
      </c>
      <c r="C79" s="207" t="s">
        <v>33</v>
      </c>
      <c r="D79" s="208"/>
      <c r="E79" s="28" t="str">
        <f>IF(AY79&gt;999,"neatbilst",IF(AY79&gt;99,"atbilst daļēji",IF(AY79&gt;9,"atbilst pilnībā",IF(AY79&gt;0,"neattiecas",0))))</f>
        <v>neatbilst</v>
      </c>
      <c r="F79" s="52">
        <f>SUM(F80:F84)</f>
        <v>8</v>
      </c>
      <c r="G79" s="52">
        <f>SUM(G80:G84)</f>
        <v>1</v>
      </c>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2">
        <f>AK8</f>
        <v>0</v>
      </c>
      <c r="AY79" s="93">
        <f>SUM(AY80:AY84)</f>
        <v>5000</v>
      </c>
      <c r="AZ79" s="93">
        <v>70</v>
      </c>
      <c r="BA79" s="93"/>
      <c r="BB79" s="93" t="s">
        <v>107</v>
      </c>
      <c r="BC79" s="54"/>
      <c r="BD79" s="55">
        <f>MIN(BD80:BD84)</f>
        <v>0</v>
      </c>
      <c r="BE79" s="55">
        <f>MAX(BE80:BE84)</f>
        <v>46204</v>
      </c>
      <c r="BF79" s="100"/>
      <c r="BG79" s="54"/>
      <c r="BH79" s="56"/>
      <c r="BI79" s="57"/>
      <c r="BJ79" s="57"/>
      <c r="BK79" s="62"/>
    </row>
    <row r="80" spans="1:63" s="7" customFormat="1" ht="94.5" hidden="1" customHeight="1" outlineLevel="2" x14ac:dyDescent="0.25">
      <c r="A80" s="81">
        <v>71</v>
      </c>
      <c r="B80" s="209" t="s">
        <v>156</v>
      </c>
      <c r="C80" s="209"/>
      <c r="D80" s="58" t="s">
        <v>540</v>
      </c>
      <c r="E80" s="45" t="s">
        <v>81</v>
      </c>
      <c r="F80" s="46">
        <f>COUNTA(H80:S80)</f>
        <v>3</v>
      </c>
      <c r="G80" s="36">
        <f>COUNTA(T80:AW80)</f>
        <v>0</v>
      </c>
      <c r="H80" s="18" t="s">
        <v>370</v>
      </c>
      <c r="I80" s="18"/>
      <c r="J80" s="18"/>
      <c r="K80" s="18"/>
      <c r="L80" s="18"/>
      <c r="M80" s="18"/>
      <c r="N80" s="18"/>
      <c r="O80" s="18"/>
      <c r="P80" s="18"/>
      <c r="Q80" s="18" t="s">
        <v>370</v>
      </c>
      <c r="R80" s="18" t="s">
        <v>370</v>
      </c>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47"/>
      <c r="AY80" s="93">
        <f>IF(E80="neattiecas",1,IF(E80="atbilst pilnībā",10,IF(E80="atbilst daļēji",100,IF(E80="neatbilst",1000,0))))</f>
        <v>1000</v>
      </c>
      <c r="AZ80" s="93">
        <v>71</v>
      </c>
      <c r="BA80" s="93" t="s">
        <v>355</v>
      </c>
      <c r="BB80" s="93"/>
      <c r="BC80" s="44">
        <v>4</v>
      </c>
      <c r="BD80" s="170" t="s">
        <v>453</v>
      </c>
      <c r="BE80" s="15">
        <v>46204</v>
      </c>
      <c r="BF80" s="101" t="s">
        <v>85</v>
      </c>
      <c r="BG80" s="6" t="s">
        <v>372</v>
      </c>
      <c r="BH80" s="170" t="s">
        <v>453</v>
      </c>
      <c r="BI80" s="170" t="s">
        <v>453</v>
      </c>
      <c r="BJ80" s="170" t="s">
        <v>453</v>
      </c>
      <c r="BK80" s="61" t="s">
        <v>489</v>
      </c>
    </row>
    <row r="81" spans="1:63" s="7" customFormat="1" ht="79.5" hidden="1" customHeight="1" outlineLevel="2" x14ac:dyDescent="0.25">
      <c r="A81" s="81">
        <v>72</v>
      </c>
      <c r="B81" s="209" t="s">
        <v>157</v>
      </c>
      <c r="C81" s="209"/>
      <c r="D81" s="58" t="s">
        <v>273</v>
      </c>
      <c r="E81" s="45" t="s">
        <v>81</v>
      </c>
      <c r="F81" s="46">
        <f>COUNTA(H81:S81)</f>
        <v>2</v>
      </c>
      <c r="G81" s="36">
        <f>COUNTA(T81:AW81)</f>
        <v>0</v>
      </c>
      <c r="H81" s="18"/>
      <c r="I81" s="18"/>
      <c r="J81" s="18"/>
      <c r="K81" s="18"/>
      <c r="L81" s="18"/>
      <c r="M81" s="18"/>
      <c r="N81" s="18"/>
      <c r="O81" s="18"/>
      <c r="P81" s="18"/>
      <c r="Q81" s="18" t="s">
        <v>370</v>
      </c>
      <c r="R81" s="18" t="s">
        <v>370</v>
      </c>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47"/>
      <c r="AY81" s="93">
        <f>IF(E81="neattiecas",1,IF(E81="atbilst pilnībā",10,IF(E81="atbilst daļēji",100,IF(E81="neatbilst",1000,0))))</f>
        <v>1000</v>
      </c>
      <c r="AZ81" s="93">
        <v>72</v>
      </c>
      <c r="BA81" s="93" t="s">
        <v>355</v>
      </c>
      <c r="BB81" s="93"/>
      <c r="BC81" s="44">
        <v>3</v>
      </c>
      <c r="BD81" s="170" t="s">
        <v>453</v>
      </c>
      <c r="BE81" s="15">
        <v>46023</v>
      </c>
      <c r="BF81" s="101" t="s">
        <v>85</v>
      </c>
      <c r="BG81" s="6" t="s">
        <v>372</v>
      </c>
      <c r="BH81" s="170" t="s">
        <v>453</v>
      </c>
      <c r="BI81" s="170" t="s">
        <v>453</v>
      </c>
      <c r="BJ81" s="170" t="s">
        <v>453</v>
      </c>
      <c r="BK81" s="61" t="s">
        <v>490</v>
      </c>
    </row>
    <row r="82" spans="1:63" s="7" customFormat="1" ht="78.75" hidden="1" customHeight="1" outlineLevel="2" x14ac:dyDescent="0.25">
      <c r="A82" s="81">
        <v>73</v>
      </c>
      <c r="B82" s="209" t="s">
        <v>158</v>
      </c>
      <c r="C82" s="209"/>
      <c r="D82" s="58" t="s">
        <v>274</v>
      </c>
      <c r="E82" s="45" t="s">
        <v>81</v>
      </c>
      <c r="F82" s="46">
        <f>COUNTA(H82:S82)</f>
        <v>1</v>
      </c>
      <c r="G82" s="36">
        <f>COUNTA(T82:AW82)</f>
        <v>1</v>
      </c>
      <c r="H82" s="18"/>
      <c r="I82" s="18"/>
      <c r="J82" s="18"/>
      <c r="K82" s="18"/>
      <c r="L82" s="18"/>
      <c r="M82" s="18"/>
      <c r="N82" s="18"/>
      <c r="O82" s="18"/>
      <c r="P82" s="18"/>
      <c r="Q82" s="18" t="s">
        <v>370</v>
      </c>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t="s">
        <v>370</v>
      </c>
      <c r="AT82" s="18"/>
      <c r="AU82" s="18"/>
      <c r="AV82" s="18"/>
      <c r="AW82" s="18"/>
      <c r="AX82" s="47"/>
      <c r="AY82" s="93">
        <f>IF(E82="neattiecas",1,IF(E82="atbilst pilnībā",10,IF(E82="atbilst daļēji",100,IF(E82="neatbilst",1000,0))))</f>
        <v>1000</v>
      </c>
      <c r="AZ82" s="93">
        <v>73</v>
      </c>
      <c r="BA82" s="93" t="s">
        <v>355</v>
      </c>
      <c r="BB82" s="93"/>
      <c r="BC82" s="44">
        <v>4</v>
      </c>
      <c r="BD82" s="170" t="s">
        <v>453</v>
      </c>
      <c r="BE82" s="15">
        <v>46023</v>
      </c>
      <c r="BF82" s="101" t="s">
        <v>85</v>
      </c>
      <c r="BG82" s="6" t="s">
        <v>372</v>
      </c>
      <c r="BH82" s="170" t="s">
        <v>453</v>
      </c>
      <c r="BI82" s="170" t="s">
        <v>453</v>
      </c>
      <c r="BJ82" s="170" t="s">
        <v>453</v>
      </c>
      <c r="BK82" s="61" t="s">
        <v>491</v>
      </c>
    </row>
    <row r="83" spans="1:63" s="7" customFormat="1" ht="43.5" hidden="1" customHeight="1" outlineLevel="2" x14ac:dyDescent="0.25">
      <c r="A83" s="81">
        <v>74</v>
      </c>
      <c r="B83" s="209" t="s">
        <v>159</v>
      </c>
      <c r="C83" s="209"/>
      <c r="D83" s="58" t="s">
        <v>275</v>
      </c>
      <c r="E83" s="45" t="s">
        <v>81</v>
      </c>
      <c r="F83" s="46">
        <f>COUNTA(H83:S83)</f>
        <v>1</v>
      </c>
      <c r="G83" s="36">
        <f>COUNTA(T83:AW83)</f>
        <v>0</v>
      </c>
      <c r="H83" s="18"/>
      <c r="I83" s="18"/>
      <c r="J83" s="18"/>
      <c r="K83" s="18"/>
      <c r="L83" s="18"/>
      <c r="M83" s="18"/>
      <c r="N83" s="18"/>
      <c r="O83" s="18"/>
      <c r="P83" s="18"/>
      <c r="Q83" s="18" t="s">
        <v>370</v>
      </c>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47"/>
      <c r="AY83" s="93">
        <f>IF(E83="neattiecas",1,IF(E83="atbilst pilnībā",10,IF(E83="atbilst daļēji",100,IF(E83="neatbilst",1000,0))))</f>
        <v>1000</v>
      </c>
      <c r="AZ83" s="93">
        <v>74</v>
      </c>
      <c r="BA83" s="93" t="s">
        <v>355</v>
      </c>
      <c r="BB83" s="93"/>
      <c r="BC83" s="44">
        <v>4</v>
      </c>
      <c r="BD83" s="170" t="s">
        <v>453</v>
      </c>
      <c r="BE83" s="15">
        <v>46204</v>
      </c>
      <c r="BF83" s="101" t="s">
        <v>85</v>
      </c>
      <c r="BG83" s="6" t="s">
        <v>372</v>
      </c>
      <c r="BH83" s="170" t="s">
        <v>453</v>
      </c>
      <c r="BI83" s="170" t="s">
        <v>453</v>
      </c>
      <c r="BJ83" s="170" t="s">
        <v>453</v>
      </c>
      <c r="BK83" s="61" t="s">
        <v>492</v>
      </c>
    </row>
    <row r="84" spans="1:63" s="7" customFormat="1" ht="46.5" hidden="1" customHeight="1" outlineLevel="2" x14ac:dyDescent="0.25">
      <c r="A84" s="81">
        <v>75</v>
      </c>
      <c r="B84" s="209" t="s">
        <v>160</v>
      </c>
      <c r="C84" s="209"/>
      <c r="D84" s="58" t="s">
        <v>276</v>
      </c>
      <c r="E84" s="45" t="s">
        <v>81</v>
      </c>
      <c r="F84" s="46">
        <f>COUNTA(H84:S84)</f>
        <v>1</v>
      </c>
      <c r="G84" s="36">
        <f>COUNTA(T84:AW84)</f>
        <v>0</v>
      </c>
      <c r="H84" s="18" t="s">
        <v>370</v>
      </c>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47"/>
      <c r="AY84" s="93">
        <f>IF(E84="neattiecas",1,IF(E84="atbilst pilnībā",10,IF(E84="atbilst daļēji",100,IF(E84="neatbilst",1000,0))))</f>
        <v>1000</v>
      </c>
      <c r="AZ84" s="93">
        <v>75</v>
      </c>
      <c r="BA84" s="93" t="s">
        <v>355</v>
      </c>
      <c r="BB84" s="93"/>
      <c r="BC84" s="44">
        <v>4</v>
      </c>
      <c r="BD84" s="170" t="s">
        <v>453</v>
      </c>
      <c r="BE84" s="15">
        <v>46204</v>
      </c>
      <c r="BF84" s="101" t="s">
        <v>85</v>
      </c>
      <c r="BG84" s="6" t="s">
        <v>372</v>
      </c>
      <c r="BH84" s="170" t="s">
        <v>453</v>
      </c>
      <c r="BI84" s="170" t="s">
        <v>453</v>
      </c>
      <c r="BJ84" s="170" t="s">
        <v>453</v>
      </c>
      <c r="BK84" s="61" t="s">
        <v>493</v>
      </c>
    </row>
    <row r="85" spans="1:63" ht="35.1" customHeight="1" outlineLevel="1" collapsed="1" x14ac:dyDescent="0.25">
      <c r="A85" s="81">
        <v>76</v>
      </c>
      <c r="B85" s="60" t="s">
        <v>34</v>
      </c>
      <c r="C85" s="207" t="s">
        <v>35</v>
      </c>
      <c r="D85" s="208"/>
      <c r="E85" s="28" t="str">
        <f>IF(AY85&gt;999,"neatbilst",IF(AY85&gt;99,"atbilst daļēji",IF(AY85&gt;9,"atbilst pilnībā",IF(AY85&gt;0,"neattiecas",0))))</f>
        <v>atbilst daļēji</v>
      </c>
      <c r="F85" s="52">
        <f>SUM(F86:F86)</f>
        <v>1</v>
      </c>
      <c r="G85" s="52">
        <f>SUM(G86:G86)</f>
        <v>0</v>
      </c>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2">
        <f>AL8</f>
        <v>0</v>
      </c>
      <c r="AY85" s="93">
        <f>SUM(AY86:AY86)</f>
        <v>100</v>
      </c>
      <c r="AZ85" s="93">
        <v>76</v>
      </c>
      <c r="BA85" s="93"/>
      <c r="BB85" s="93" t="s">
        <v>107</v>
      </c>
      <c r="BC85" s="54"/>
      <c r="BD85" s="55">
        <f>MIN(BD86:BD86)</f>
        <v>0</v>
      </c>
      <c r="BE85" s="55">
        <f>MAX(BE86:BE86)</f>
        <v>45839</v>
      </c>
      <c r="BF85" s="100"/>
      <c r="BG85" s="54"/>
      <c r="BH85" s="56"/>
      <c r="BI85" s="57"/>
      <c r="BJ85" s="57"/>
      <c r="BK85" s="62"/>
    </row>
    <row r="86" spans="1:63" s="7" customFormat="1" ht="84.75" hidden="1" customHeight="1" outlineLevel="2" x14ac:dyDescent="0.25">
      <c r="A86" s="81">
        <v>77</v>
      </c>
      <c r="B86" s="209" t="s">
        <v>161</v>
      </c>
      <c r="C86" s="209"/>
      <c r="D86" s="58" t="s">
        <v>379</v>
      </c>
      <c r="E86" s="45" t="s">
        <v>77</v>
      </c>
      <c r="F86" s="46">
        <f>COUNTA(H86:S86)</f>
        <v>1</v>
      </c>
      <c r="G86" s="36">
        <f>COUNTA(T86:AW86)</f>
        <v>0</v>
      </c>
      <c r="H86" s="18"/>
      <c r="I86" s="18"/>
      <c r="J86" s="18"/>
      <c r="K86" s="18"/>
      <c r="L86" s="18"/>
      <c r="M86" s="18" t="s">
        <v>370</v>
      </c>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47"/>
      <c r="AY86" s="93">
        <f>IF(E86="neattiecas",1,IF(E86="atbilst pilnībā",10,IF(E86="atbilst daļēji",100,IF(E86="neatbilst",1000,0))))</f>
        <v>100</v>
      </c>
      <c r="AZ86" s="93">
        <v>77</v>
      </c>
      <c r="BA86" s="93" t="s">
        <v>355</v>
      </c>
      <c r="BB86" s="93"/>
      <c r="BC86" s="44">
        <v>2</v>
      </c>
      <c r="BD86" s="170" t="s">
        <v>453</v>
      </c>
      <c r="BE86" s="15">
        <v>45839</v>
      </c>
      <c r="BF86" s="101" t="s">
        <v>85</v>
      </c>
      <c r="BG86" s="6" t="s">
        <v>372</v>
      </c>
      <c r="BH86" s="170" t="s">
        <v>453</v>
      </c>
      <c r="BI86" s="170" t="s">
        <v>453</v>
      </c>
      <c r="BJ86" s="170" t="s">
        <v>453</v>
      </c>
      <c r="BK86" s="175" t="s">
        <v>582</v>
      </c>
    </row>
    <row r="87" spans="1:63" ht="35.1" customHeight="1" outlineLevel="1" collapsed="1" x14ac:dyDescent="0.25">
      <c r="A87" s="81">
        <v>78</v>
      </c>
      <c r="B87" s="60" t="s">
        <v>36</v>
      </c>
      <c r="C87" s="207" t="s">
        <v>91</v>
      </c>
      <c r="D87" s="208"/>
      <c r="E87" s="28" t="str">
        <f>IF(AY87&gt;999,"neatbilst",IF(AY87&gt;99,"atbilst daļēji",IF(AY87&gt;9,"atbilst pilnībā",IF(AY87&gt;0,"neattiecas",0))))</f>
        <v>neatbilst</v>
      </c>
      <c r="F87" s="52">
        <f>SUM(F88:F93)</f>
        <v>7</v>
      </c>
      <c r="G87" s="52">
        <f>SUM(G88:G93)</f>
        <v>3</v>
      </c>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2">
        <f>AM8</f>
        <v>0</v>
      </c>
      <c r="AY87" s="93">
        <f>SUM(AY88:AY93)</f>
        <v>6000</v>
      </c>
      <c r="AZ87" s="93">
        <v>78</v>
      </c>
      <c r="BA87" s="93"/>
      <c r="BB87" s="93" t="s">
        <v>107</v>
      </c>
      <c r="BC87" s="54"/>
      <c r="BD87" s="55">
        <f>MIN(BD88:BD93)</f>
        <v>45809</v>
      </c>
      <c r="BE87" s="55">
        <f>MAX(BE88:BE93)</f>
        <v>46082</v>
      </c>
      <c r="BF87" s="100"/>
      <c r="BG87" s="54"/>
      <c r="BH87" s="56"/>
      <c r="BI87" s="57"/>
      <c r="BJ87" s="57"/>
      <c r="BK87" s="62"/>
    </row>
    <row r="88" spans="1:63" s="7" customFormat="1" ht="79.5" hidden="1" customHeight="1" outlineLevel="2" x14ac:dyDescent="0.25">
      <c r="A88" s="81">
        <v>79</v>
      </c>
      <c r="B88" s="209" t="s">
        <v>162</v>
      </c>
      <c r="C88" s="209"/>
      <c r="D88" s="58" t="s">
        <v>380</v>
      </c>
      <c r="E88" s="45" t="s">
        <v>81</v>
      </c>
      <c r="F88" s="46">
        <f t="shared" ref="F88:F93" si="11">COUNTA(H88:S88)</f>
        <v>2</v>
      </c>
      <c r="G88" s="36">
        <f t="shared" ref="G88:G93" si="12">COUNTA(T88:AW88)</f>
        <v>1</v>
      </c>
      <c r="H88" s="18"/>
      <c r="I88" s="18"/>
      <c r="J88" s="18"/>
      <c r="K88" s="18"/>
      <c r="L88" s="18"/>
      <c r="M88" s="18"/>
      <c r="N88" s="18"/>
      <c r="O88" s="18"/>
      <c r="P88" s="18"/>
      <c r="Q88" s="18" t="s">
        <v>370</v>
      </c>
      <c r="R88" s="18" t="s">
        <v>370</v>
      </c>
      <c r="S88" s="18"/>
      <c r="T88" s="18"/>
      <c r="U88" s="18"/>
      <c r="V88" s="18"/>
      <c r="W88" s="18"/>
      <c r="X88" s="18"/>
      <c r="Y88" s="18"/>
      <c r="Z88" s="18"/>
      <c r="AA88" s="18"/>
      <c r="AB88" s="18"/>
      <c r="AC88" s="18"/>
      <c r="AD88" s="18"/>
      <c r="AE88" s="18" t="s">
        <v>370</v>
      </c>
      <c r="AF88" s="18"/>
      <c r="AG88" s="18"/>
      <c r="AH88" s="18"/>
      <c r="AI88" s="18"/>
      <c r="AJ88" s="18"/>
      <c r="AK88" s="18"/>
      <c r="AL88" s="18"/>
      <c r="AM88" s="18"/>
      <c r="AN88" s="18"/>
      <c r="AO88" s="18"/>
      <c r="AP88" s="18"/>
      <c r="AQ88" s="18"/>
      <c r="AR88" s="18"/>
      <c r="AS88" s="18"/>
      <c r="AT88" s="18"/>
      <c r="AU88" s="18"/>
      <c r="AV88" s="18"/>
      <c r="AW88" s="18"/>
      <c r="AX88" s="47"/>
      <c r="AY88" s="93">
        <f t="shared" ref="AY88:AY93" si="13">IF(E88="neattiecas",1,IF(E88="atbilst pilnībā",10,IF(E88="atbilst daļēji",100,IF(E88="neatbilst",1000,0))))</f>
        <v>1000</v>
      </c>
      <c r="AZ88" s="93">
        <v>79</v>
      </c>
      <c r="BA88" s="93" t="s">
        <v>355</v>
      </c>
      <c r="BB88" s="93"/>
      <c r="BC88" s="44">
        <v>2</v>
      </c>
      <c r="BD88" s="170" t="s">
        <v>453</v>
      </c>
      <c r="BE88" s="15">
        <v>46082</v>
      </c>
      <c r="BF88" s="101" t="s">
        <v>85</v>
      </c>
      <c r="BG88" s="6" t="s">
        <v>372</v>
      </c>
      <c r="BH88" s="170" t="s">
        <v>453</v>
      </c>
      <c r="BI88" s="170" t="s">
        <v>453</v>
      </c>
      <c r="BJ88" s="170" t="s">
        <v>453</v>
      </c>
      <c r="BK88" s="61" t="s">
        <v>494</v>
      </c>
    </row>
    <row r="89" spans="1:63" s="7" customFormat="1" ht="52.5" hidden="1" customHeight="1" outlineLevel="2" x14ac:dyDescent="0.25">
      <c r="A89" s="81">
        <v>80</v>
      </c>
      <c r="B89" s="209" t="s">
        <v>163</v>
      </c>
      <c r="C89" s="209"/>
      <c r="D89" s="58" t="s">
        <v>364</v>
      </c>
      <c r="E89" s="45" t="s">
        <v>81</v>
      </c>
      <c r="F89" s="46">
        <f t="shared" si="11"/>
        <v>1</v>
      </c>
      <c r="G89" s="36">
        <f t="shared" si="12"/>
        <v>0</v>
      </c>
      <c r="H89" s="18"/>
      <c r="I89" s="18"/>
      <c r="J89" s="18"/>
      <c r="K89" s="18"/>
      <c r="L89" s="18"/>
      <c r="M89" s="18"/>
      <c r="N89" s="18"/>
      <c r="O89" s="18"/>
      <c r="P89" s="18"/>
      <c r="Q89" s="18" t="s">
        <v>370</v>
      </c>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47"/>
      <c r="AY89" s="93">
        <f t="shared" si="13"/>
        <v>1000</v>
      </c>
      <c r="AZ89" s="93">
        <v>80</v>
      </c>
      <c r="BA89" s="93" t="s">
        <v>355</v>
      </c>
      <c r="BB89" s="93"/>
      <c r="BC89" s="44">
        <v>4</v>
      </c>
      <c r="BD89" s="15">
        <v>45809</v>
      </c>
      <c r="BE89" s="15">
        <v>45869</v>
      </c>
      <c r="BF89" s="101" t="s">
        <v>85</v>
      </c>
      <c r="BG89" s="6" t="s">
        <v>372</v>
      </c>
      <c r="BH89" s="170" t="s">
        <v>453</v>
      </c>
      <c r="BI89" s="170" t="s">
        <v>453</v>
      </c>
      <c r="BJ89" s="170" t="s">
        <v>453</v>
      </c>
      <c r="BK89" s="61" t="s">
        <v>541</v>
      </c>
    </row>
    <row r="90" spans="1:63" s="7" customFormat="1" ht="56.25" hidden="1" customHeight="1" outlineLevel="2" x14ac:dyDescent="0.25">
      <c r="A90" s="81">
        <v>81</v>
      </c>
      <c r="B90" s="209" t="s">
        <v>164</v>
      </c>
      <c r="C90" s="209"/>
      <c r="D90" s="58" t="s">
        <v>381</v>
      </c>
      <c r="E90" s="45" t="s">
        <v>81</v>
      </c>
      <c r="F90" s="46">
        <f t="shared" si="11"/>
        <v>1</v>
      </c>
      <c r="G90" s="36">
        <f t="shared" si="12"/>
        <v>0</v>
      </c>
      <c r="H90" s="18"/>
      <c r="I90" s="18"/>
      <c r="J90" s="18"/>
      <c r="K90" s="18"/>
      <c r="L90" s="18"/>
      <c r="M90" s="18"/>
      <c r="N90" s="18"/>
      <c r="O90" s="18"/>
      <c r="P90" s="18"/>
      <c r="Q90" s="18" t="s">
        <v>370</v>
      </c>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47"/>
      <c r="AY90" s="93">
        <f t="shared" si="13"/>
        <v>1000</v>
      </c>
      <c r="AZ90" s="93">
        <v>81</v>
      </c>
      <c r="BA90" s="93" t="s">
        <v>355</v>
      </c>
      <c r="BB90" s="93"/>
      <c r="BC90" s="44">
        <v>4</v>
      </c>
      <c r="BD90" s="15">
        <v>45809</v>
      </c>
      <c r="BE90" s="15">
        <v>45869</v>
      </c>
      <c r="BF90" s="101" t="s">
        <v>85</v>
      </c>
      <c r="BG90" s="6" t="s">
        <v>372</v>
      </c>
      <c r="BH90" s="170" t="s">
        <v>453</v>
      </c>
      <c r="BI90" s="170" t="s">
        <v>453</v>
      </c>
      <c r="BJ90" s="170" t="s">
        <v>453</v>
      </c>
      <c r="BK90" s="61" t="s">
        <v>542</v>
      </c>
    </row>
    <row r="91" spans="1:63" s="7" customFormat="1" ht="58.5" hidden="1" customHeight="1" outlineLevel="2" x14ac:dyDescent="0.25">
      <c r="A91" s="81">
        <v>82</v>
      </c>
      <c r="B91" s="209" t="s">
        <v>165</v>
      </c>
      <c r="C91" s="209"/>
      <c r="D91" s="58" t="s">
        <v>278</v>
      </c>
      <c r="E91" s="45" t="s">
        <v>81</v>
      </c>
      <c r="F91" s="46">
        <f t="shared" si="11"/>
        <v>1</v>
      </c>
      <c r="G91" s="36">
        <f t="shared" si="12"/>
        <v>1</v>
      </c>
      <c r="H91" s="18"/>
      <c r="I91" s="18"/>
      <c r="J91" s="18"/>
      <c r="K91" s="18"/>
      <c r="L91" s="18"/>
      <c r="M91" s="18"/>
      <c r="N91" s="18"/>
      <c r="O91" s="18"/>
      <c r="P91" s="18"/>
      <c r="Q91" s="18" t="s">
        <v>370</v>
      </c>
      <c r="R91" s="18"/>
      <c r="S91" s="18"/>
      <c r="T91" s="18"/>
      <c r="U91" s="18"/>
      <c r="V91" s="18"/>
      <c r="W91" s="18"/>
      <c r="X91" s="18"/>
      <c r="Y91" s="18"/>
      <c r="Z91" s="18"/>
      <c r="AA91" s="18"/>
      <c r="AB91" s="18"/>
      <c r="AC91" s="18"/>
      <c r="AD91" s="18"/>
      <c r="AE91" s="18" t="s">
        <v>370</v>
      </c>
      <c r="AF91" s="18"/>
      <c r="AG91" s="18"/>
      <c r="AH91" s="18"/>
      <c r="AI91" s="18"/>
      <c r="AJ91" s="18"/>
      <c r="AK91" s="18"/>
      <c r="AL91" s="18"/>
      <c r="AM91" s="18"/>
      <c r="AN91" s="18"/>
      <c r="AO91" s="18"/>
      <c r="AP91" s="18"/>
      <c r="AQ91" s="18"/>
      <c r="AR91" s="18"/>
      <c r="AS91" s="18"/>
      <c r="AT91" s="18"/>
      <c r="AU91" s="18"/>
      <c r="AV91" s="18"/>
      <c r="AW91" s="18"/>
      <c r="AX91" s="47"/>
      <c r="AY91" s="93">
        <f t="shared" si="13"/>
        <v>1000</v>
      </c>
      <c r="AZ91" s="93">
        <v>82</v>
      </c>
      <c r="BA91" s="93" t="s">
        <v>355</v>
      </c>
      <c r="BB91" s="93"/>
      <c r="BC91" s="44">
        <v>3</v>
      </c>
      <c r="BD91" s="170" t="s">
        <v>453</v>
      </c>
      <c r="BE91" s="15">
        <v>46082</v>
      </c>
      <c r="BF91" s="101" t="s">
        <v>85</v>
      </c>
      <c r="BG91" s="6" t="s">
        <v>372</v>
      </c>
      <c r="BH91" s="170" t="s">
        <v>453</v>
      </c>
      <c r="BI91" s="170" t="s">
        <v>453</v>
      </c>
      <c r="BJ91" s="170" t="s">
        <v>453</v>
      </c>
      <c r="BK91" s="61" t="s">
        <v>504</v>
      </c>
    </row>
    <row r="92" spans="1:63" s="7" customFormat="1" ht="54" hidden="1" customHeight="1" outlineLevel="2" x14ac:dyDescent="0.25">
      <c r="A92" s="81">
        <v>83</v>
      </c>
      <c r="B92" s="209" t="s">
        <v>166</v>
      </c>
      <c r="C92" s="209"/>
      <c r="D92" s="58" t="s">
        <v>279</v>
      </c>
      <c r="E92" s="45" t="s">
        <v>81</v>
      </c>
      <c r="F92" s="46">
        <f t="shared" si="11"/>
        <v>1</v>
      </c>
      <c r="G92" s="36">
        <f t="shared" si="12"/>
        <v>1</v>
      </c>
      <c r="H92" s="18"/>
      <c r="I92" s="18"/>
      <c r="J92" s="18"/>
      <c r="K92" s="18"/>
      <c r="L92" s="18"/>
      <c r="M92" s="18"/>
      <c r="N92" s="18"/>
      <c r="O92" s="18"/>
      <c r="P92" s="18"/>
      <c r="Q92" s="18" t="s">
        <v>370</v>
      </c>
      <c r="R92" s="18"/>
      <c r="S92" s="18"/>
      <c r="T92" s="18"/>
      <c r="U92" s="18"/>
      <c r="V92" s="18"/>
      <c r="W92" s="18"/>
      <c r="X92" s="18"/>
      <c r="Y92" s="18"/>
      <c r="Z92" s="18"/>
      <c r="AA92" s="18"/>
      <c r="AB92" s="18"/>
      <c r="AC92" s="18"/>
      <c r="AD92" s="18"/>
      <c r="AE92" s="18" t="s">
        <v>370</v>
      </c>
      <c r="AF92" s="18"/>
      <c r="AG92" s="18"/>
      <c r="AH92" s="18"/>
      <c r="AI92" s="18"/>
      <c r="AJ92" s="18"/>
      <c r="AK92" s="18"/>
      <c r="AL92" s="18"/>
      <c r="AM92" s="18"/>
      <c r="AN92" s="18"/>
      <c r="AO92" s="18"/>
      <c r="AP92" s="18"/>
      <c r="AQ92" s="18"/>
      <c r="AR92" s="18"/>
      <c r="AS92" s="18"/>
      <c r="AT92" s="18"/>
      <c r="AU92" s="18"/>
      <c r="AV92" s="18"/>
      <c r="AW92" s="18"/>
      <c r="AX92" s="47"/>
      <c r="AY92" s="93">
        <f t="shared" si="13"/>
        <v>1000</v>
      </c>
      <c r="AZ92" s="93">
        <v>83</v>
      </c>
      <c r="BA92" s="93" t="s">
        <v>355</v>
      </c>
      <c r="BB92" s="93"/>
      <c r="BC92" s="44">
        <v>3</v>
      </c>
      <c r="BD92" s="170" t="s">
        <v>453</v>
      </c>
      <c r="BE92" s="15">
        <v>46082</v>
      </c>
      <c r="BF92" s="101" t="s">
        <v>85</v>
      </c>
      <c r="BG92" s="6" t="s">
        <v>372</v>
      </c>
      <c r="BH92" s="170" t="s">
        <v>453</v>
      </c>
      <c r="BI92" s="170" t="s">
        <v>453</v>
      </c>
      <c r="BJ92" s="170" t="s">
        <v>453</v>
      </c>
      <c r="BK92" s="61" t="s">
        <v>504</v>
      </c>
    </row>
    <row r="93" spans="1:63" s="7" customFormat="1" ht="35.25" hidden="1" customHeight="1" outlineLevel="2" x14ac:dyDescent="0.25">
      <c r="A93" s="81">
        <v>84</v>
      </c>
      <c r="B93" s="209" t="s">
        <v>277</v>
      </c>
      <c r="C93" s="209"/>
      <c r="D93" s="58" t="s">
        <v>280</v>
      </c>
      <c r="E93" s="45" t="s">
        <v>81</v>
      </c>
      <c r="F93" s="46">
        <f t="shared" si="11"/>
        <v>1</v>
      </c>
      <c r="G93" s="36">
        <f t="shared" si="12"/>
        <v>0</v>
      </c>
      <c r="H93" s="18"/>
      <c r="I93" s="18"/>
      <c r="J93" s="18"/>
      <c r="K93" s="18"/>
      <c r="L93" s="18"/>
      <c r="M93" s="18"/>
      <c r="N93" s="18"/>
      <c r="O93" s="18"/>
      <c r="P93" s="18"/>
      <c r="Q93" s="18" t="s">
        <v>370</v>
      </c>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47"/>
      <c r="AY93" s="93">
        <f t="shared" si="13"/>
        <v>1000</v>
      </c>
      <c r="AZ93" s="93">
        <v>84</v>
      </c>
      <c r="BA93" s="93" t="s">
        <v>355</v>
      </c>
      <c r="BB93" s="93"/>
      <c r="BC93" s="44">
        <v>3</v>
      </c>
      <c r="BD93" s="170" t="s">
        <v>453</v>
      </c>
      <c r="BE93" s="15">
        <v>46082</v>
      </c>
      <c r="BF93" s="101" t="s">
        <v>85</v>
      </c>
      <c r="BG93" s="6" t="s">
        <v>372</v>
      </c>
      <c r="BH93" s="170" t="s">
        <v>453</v>
      </c>
      <c r="BI93" s="170" t="s">
        <v>453</v>
      </c>
      <c r="BJ93" s="170" t="s">
        <v>453</v>
      </c>
      <c r="BK93" s="61" t="s">
        <v>495</v>
      </c>
    </row>
    <row r="94" spans="1:63" ht="35.1" customHeight="1" outlineLevel="1" collapsed="1" x14ac:dyDescent="0.25">
      <c r="A94" s="81">
        <v>85</v>
      </c>
      <c r="B94" s="60" t="s">
        <v>37</v>
      </c>
      <c r="C94" s="207" t="s">
        <v>92</v>
      </c>
      <c r="D94" s="208"/>
      <c r="E94" s="28" t="str">
        <f>IF(AY94&gt;999,"neatbilst",IF(AY94&gt;99,"atbilst daļēji",IF(AY94&gt;9,"atbilst pilnībā",IF(AY94&gt;0,"neattiecas",0))))</f>
        <v>atbilst daļēji</v>
      </c>
      <c r="F94" s="52">
        <f>SUM(F95:F98)</f>
        <v>4</v>
      </c>
      <c r="G94" s="52">
        <f>SUM(G95:G98)</f>
        <v>0</v>
      </c>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2">
        <f>AN8</f>
        <v>0</v>
      </c>
      <c r="AY94" s="93">
        <f>SUM(AY95:AY98)</f>
        <v>400</v>
      </c>
      <c r="AZ94" s="93">
        <v>85</v>
      </c>
      <c r="BA94" s="93"/>
      <c r="BB94" s="93" t="s">
        <v>107</v>
      </c>
      <c r="BC94" s="54"/>
      <c r="BD94" s="55">
        <f>MIN(BD95:BD98)</f>
        <v>0</v>
      </c>
      <c r="BE94" s="55">
        <f>MAX(BE95:BE98)</f>
        <v>46023</v>
      </c>
      <c r="BF94" s="100"/>
      <c r="BG94" s="54"/>
      <c r="BH94" s="56"/>
      <c r="BI94" s="57"/>
      <c r="BJ94" s="57"/>
      <c r="BK94" s="62"/>
    </row>
    <row r="95" spans="1:63" s="7" customFormat="1" ht="135.75" hidden="1" customHeight="1" outlineLevel="2" x14ac:dyDescent="0.25">
      <c r="A95" s="81">
        <v>86</v>
      </c>
      <c r="B95" s="209" t="s">
        <v>167</v>
      </c>
      <c r="C95" s="209"/>
      <c r="D95" s="58" t="s">
        <v>365</v>
      </c>
      <c r="E95" s="45" t="s">
        <v>77</v>
      </c>
      <c r="F95" s="46">
        <f>COUNTA(H95:S95)</f>
        <v>1</v>
      </c>
      <c r="G95" s="36">
        <f>COUNTA(T95:AW95)</f>
        <v>0</v>
      </c>
      <c r="H95" s="18"/>
      <c r="I95" s="18"/>
      <c r="J95" s="18"/>
      <c r="K95" s="18"/>
      <c r="L95" s="18"/>
      <c r="M95" s="18" t="s">
        <v>370</v>
      </c>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47"/>
      <c r="AY95" s="93">
        <f>IF(E95="neattiecas",1,IF(E95="atbilst pilnībā",10,IF(E95="atbilst daļēji",100,IF(E95="neatbilst",1000,0))))</f>
        <v>100</v>
      </c>
      <c r="AZ95" s="93">
        <v>86</v>
      </c>
      <c r="BA95" s="93" t="s">
        <v>355</v>
      </c>
      <c r="BB95" s="93"/>
      <c r="BC95" s="44">
        <v>2</v>
      </c>
      <c r="BD95" s="170" t="s">
        <v>453</v>
      </c>
      <c r="BE95" s="15">
        <v>46023</v>
      </c>
      <c r="BF95" s="101" t="s">
        <v>85</v>
      </c>
      <c r="BG95" s="6" t="s">
        <v>372</v>
      </c>
      <c r="BH95" s="170" t="s">
        <v>453</v>
      </c>
      <c r="BI95" s="170" t="s">
        <v>453</v>
      </c>
      <c r="BJ95" s="170" t="s">
        <v>453</v>
      </c>
      <c r="BK95" s="61" t="s">
        <v>434</v>
      </c>
    </row>
    <row r="96" spans="1:63" s="7" customFormat="1" ht="44.25" hidden="1" customHeight="1" outlineLevel="2" x14ac:dyDescent="0.25">
      <c r="A96" s="81">
        <v>87</v>
      </c>
      <c r="B96" s="209" t="s">
        <v>168</v>
      </c>
      <c r="C96" s="209"/>
      <c r="D96" s="58" t="s">
        <v>430</v>
      </c>
      <c r="E96" s="45" t="s">
        <v>77</v>
      </c>
      <c r="F96" s="46">
        <f>COUNTA(H96:S96)</f>
        <v>1</v>
      </c>
      <c r="G96" s="36">
        <f>COUNTA(T96:AW96)</f>
        <v>0</v>
      </c>
      <c r="H96" s="18"/>
      <c r="I96" s="18"/>
      <c r="J96" s="18"/>
      <c r="K96" s="18"/>
      <c r="L96" s="18"/>
      <c r="M96" s="18" t="s">
        <v>370</v>
      </c>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47"/>
      <c r="AY96" s="93">
        <f>IF(E96="neattiecas",1,IF(E96="atbilst pilnībā",10,IF(E96="atbilst daļēji",100,IF(E96="neatbilst",1000,0))))</f>
        <v>100</v>
      </c>
      <c r="AZ96" s="93">
        <v>87</v>
      </c>
      <c r="BA96" s="93" t="s">
        <v>355</v>
      </c>
      <c r="BB96" s="93"/>
      <c r="BC96" s="44">
        <v>2</v>
      </c>
      <c r="BD96" s="170" t="s">
        <v>453</v>
      </c>
      <c r="BE96" s="15">
        <v>46023</v>
      </c>
      <c r="BF96" s="101" t="s">
        <v>85</v>
      </c>
      <c r="BG96" s="6" t="s">
        <v>372</v>
      </c>
      <c r="BH96" s="170" t="s">
        <v>453</v>
      </c>
      <c r="BI96" s="170" t="s">
        <v>453</v>
      </c>
      <c r="BJ96" s="170" t="s">
        <v>453</v>
      </c>
      <c r="BK96" s="175" t="s">
        <v>431</v>
      </c>
    </row>
    <row r="97" spans="1:63" s="7" customFormat="1" ht="45.75" hidden="1" customHeight="1" outlineLevel="2" x14ac:dyDescent="0.25">
      <c r="A97" s="81">
        <v>88</v>
      </c>
      <c r="B97" s="209" t="s">
        <v>169</v>
      </c>
      <c r="C97" s="209"/>
      <c r="D97" s="58" t="s">
        <v>432</v>
      </c>
      <c r="E97" s="45" t="s">
        <v>77</v>
      </c>
      <c r="F97" s="46">
        <f>COUNTA(H97:S97)</f>
        <v>1</v>
      </c>
      <c r="G97" s="36">
        <f>COUNTA(T97:AW97)</f>
        <v>0</v>
      </c>
      <c r="H97" s="18"/>
      <c r="I97" s="18"/>
      <c r="J97" s="18"/>
      <c r="K97" s="18"/>
      <c r="L97" s="18"/>
      <c r="M97" s="18" t="s">
        <v>370</v>
      </c>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47"/>
      <c r="AY97" s="93">
        <f>IF(E97="neattiecas",1,IF(E97="atbilst pilnībā",10,IF(E97="atbilst daļēji",100,IF(E97="neatbilst",1000,0))))</f>
        <v>100</v>
      </c>
      <c r="AZ97" s="93">
        <v>88</v>
      </c>
      <c r="BA97" s="93" t="s">
        <v>355</v>
      </c>
      <c r="BB97" s="93"/>
      <c r="BC97" s="44">
        <v>2</v>
      </c>
      <c r="BD97" s="170" t="s">
        <v>453</v>
      </c>
      <c r="BE97" s="15">
        <v>46023</v>
      </c>
      <c r="BF97" s="101" t="s">
        <v>85</v>
      </c>
      <c r="BG97" s="6" t="s">
        <v>372</v>
      </c>
      <c r="BH97" s="170" t="s">
        <v>453</v>
      </c>
      <c r="BI97" s="170" t="s">
        <v>453</v>
      </c>
      <c r="BJ97" s="170" t="s">
        <v>453</v>
      </c>
      <c r="BK97" s="175" t="s">
        <v>431</v>
      </c>
    </row>
    <row r="98" spans="1:63" s="7" customFormat="1" ht="53.25" hidden="1" customHeight="1" outlineLevel="2" x14ac:dyDescent="0.25">
      <c r="A98" s="81">
        <v>89</v>
      </c>
      <c r="B98" s="209" t="s">
        <v>170</v>
      </c>
      <c r="C98" s="209"/>
      <c r="D98" s="58" t="s">
        <v>433</v>
      </c>
      <c r="E98" s="45" t="s">
        <v>77</v>
      </c>
      <c r="F98" s="46">
        <f>COUNTA(H98:S98)</f>
        <v>1</v>
      </c>
      <c r="G98" s="36">
        <f>COUNTA(T98:AW98)</f>
        <v>0</v>
      </c>
      <c r="H98" s="18"/>
      <c r="I98" s="18"/>
      <c r="J98" s="18"/>
      <c r="K98" s="18"/>
      <c r="L98" s="18"/>
      <c r="M98" s="18" t="s">
        <v>370</v>
      </c>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47"/>
      <c r="AY98" s="93">
        <f>IF(E98="neattiecas",1,IF(E98="atbilst pilnībā",10,IF(E98="atbilst daļēji",100,IF(E98="neatbilst",1000,0))))</f>
        <v>100</v>
      </c>
      <c r="AZ98" s="93">
        <v>89</v>
      </c>
      <c r="BA98" s="93" t="s">
        <v>355</v>
      </c>
      <c r="BB98" s="93"/>
      <c r="BC98" s="44">
        <v>3</v>
      </c>
      <c r="BD98" s="170" t="s">
        <v>453</v>
      </c>
      <c r="BE98" s="15">
        <v>46023</v>
      </c>
      <c r="BF98" s="101" t="s">
        <v>85</v>
      </c>
      <c r="BG98" s="6" t="s">
        <v>372</v>
      </c>
      <c r="BH98" s="170" t="s">
        <v>453</v>
      </c>
      <c r="BI98" s="170" t="s">
        <v>453</v>
      </c>
      <c r="BJ98" s="170" t="s">
        <v>453</v>
      </c>
      <c r="BK98" s="175" t="s">
        <v>426</v>
      </c>
    </row>
    <row r="99" spans="1:63" ht="35.1" customHeight="1" outlineLevel="1" collapsed="1" x14ac:dyDescent="0.25">
      <c r="A99" s="81">
        <v>90</v>
      </c>
      <c r="B99" s="60" t="s">
        <v>38</v>
      </c>
      <c r="C99" s="207" t="s">
        <v>39</v>
      </c>
      <c r="D99" s="208"/>
      <c r="E99" s="28" t="str">
        <f>IF(AY99&gt;999,"neatbilst",IF(AY99&gt;99,"atbilst daļēji",IF(AY99&gt;9,"atbilst pilnībā",IF(AY99&gt;0,"neattiecas",0))))</f>
        <v>neatbilst</v>
      </c>
      <c r="F99" s="52">
        <f>SUM(F100:F101)</f>
        <v>2</v>
      </c>
      <c r="G99" s="52">
        <f>SUM(G100:G101)</f>
        <v>1</v>
      </c>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2">
        <f>AO8</f>
        <v>2</v>
      </c>
      <c r="AY99" s="93">
        <f>SUM(AY100:AY101)</f>
        <v>1100</v>
      </c>
      <c r="AZ99" s="93">
        <v>90</v>
      </c>
      <c r="BA99" s="93"/>
      <c r="BB99" s="93" t="s">
        <v>107</v>
      </c>
      <c r="BC99" s="54"/>
      <c r="BD99" s="55">
        <f>MIN(BD100:BD101)</f>
        <v>0</v>
      </c>
      <c r="BE99" s="55">
        <f>MAX(BE100:BE101)</f>
        <v>46023</v>
      </c>
      <c r="BF99" s="100"/>
      <c r="BG99" s="54"/>
      <c r="BH99" s="56"/>
      <c r="BI99" s="57"/>
      <c r="BJ99" s="57"/>
      <c r="BK99" s="62"/>
    </row>
    <row r="100" spans="1:63" s="7" customFormat="1" ht="96.75" hidden="1" customHeight="1" outlineLevel="2" x14ac:dyDescent="0.25">
      <c r="A100" s="81">
        <v>91</v>
      </c>
      <c r="B100" s="209" t="s">
        <v>171</v>
      </c>
      <c r="C100" s="209"/>
      <c r="D100" s="58" t="s">
        <v>427</v>
      </c>
      <c r="E100" s="45" t="s">
        <v>77</v>
      </c>
      <c r="F100" s="46">
        <f>COUNTA(H100:S100)</f>
        <v>1</v>
      </c>
      <c r="G100" s="36">
        <f>COUNTA(T100:AW100)</f>
        <v>0</v>
      </c>
      <c r="H100" s="18"/>
      <c r="I100" s="18"/>
      <c r="J100" s="18"/>
      <c r="K100" s="18"/>
      <c r="L100" s="18"/>
      <c r="M100" s="18" t="s">
        <v>370</v>
      </c>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47"/>
      <c r="AY100" s="93">
        <f>IF(E100="neattiecas",1,IF(E100="atbilst pilnībā",10,IF(E100="atbilst daļēji",100,IF(E100="neatbilst",1000,0))))</f>
        <v>100</v>
      </c>
      <c r="AZ100" s="93">
        <v>91</v>
      </c>
      <c r="BA100" s="93" t="s">
        <v>355</v>
      </c>
      <c r="BB100" s="93"/>
      <c r="BC100" s="44">
        <v>2</v>
      </c>
      <c r="BD100" s="170" t="s">
        <v>453</v>
      </c>
      <c r="BE100" s="15">
        <v>46023</v>
      </c>
      <c r="BF100" s="101" t="s">
        <v>85</v>
      </c>
      <c r="BG100" s="6" t="s">
        <v>372</v>
      </c>
      <c r="BH100" s="170" t="s">
        <v>453</v>
      </c>
      <c r="BI100" s="170" t="s">
        <v>453</v>
      </c>
      <c r="BJ100" s="170" t="s">
        <v>453</v>
      </c>
      <c r="BK100" s="175" t="s">
        <v>486</v>
      </c>
    </row>
    <row r="101" spans="1:63" s="7" customFormat="1" ht="69" hidden="1" customHeight="1" outlineLevel="2" x14ac:dyDescent="0.25">
      <c r="A101" s="81">
        <v>92</v>
      </c>
      <c r="B101" s="209" t="s">
        <v>172</v>
      </c>
      <c r="C101" s="209"/>
      <c r="D101" s="58" t="s">
        <v>428</v>
      </c>
      <c r="E101" s="45" t="s">
        <v>81</v>
      </c>
      <c r="F101" s="46">
        <f>COUNTA(H101:S101)</f>
        <v>1</v>
      </c>
      <c r="G101" s="36">
        <f>COUNTA(T101:AW101)</f>
        <v>1</v>
      </c>
      <c r="H101" s="18"/>
      <c r="I101" s="18"/>
      <c r="J101" s="18"/>
      <c r="K101" s="18"/>
      <c r="L101" s="18"/>
      <c r="M101" s="18"/>
      <c r="N101" s="18"/>
      <c r="O101" s="18"/>
      <c r="P101" s="18"/>
      <c r="Q101" s="18" t="s">
        <v>370</v>
      </c>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t="s">
        <v>370</v>
      </c>
      <c r="AP101" s="18"/>
      <c r="AQ101" s="18"/>
      <c r="AR101" s="18"/>
      <c r="AS101" s="18"/>
      <c r="AT101" s="18"/>
      <c r="AU101" s="18"/>
      <c r="AV101" s="18"/>
      <c r="AW101" s="18"/>
      <c r="AX101" s="47"/>
      <c r="AY101" s="93">
        <f>IF(E101="neattiecas",1,IF(E101="atbilst pilnībā",10,IF(E101="atbilst daļēji",100,IF(E101="neatbilst",1000,0))))</f>
        <v>1000</v>
      </c>
      <c r="AZ101" s="93">
        <v>92</v>
      </c>
      <c r="BA101" s="93" t="s">
        <v>355</v>
      </c>
      <c r="BB101" s="93"/>
      <c r="BC101" s="44">
        <v>2</v>
      </c>
      <c r="BD101" s="170" t="s">
        <v>453</v>
      </c>
      <c r="BE101" s="15">
        <v>46023</v>
      </c>
      <c r="BF101" s="101" t="s">
        <v>85</v>
      </c>
      <c r="BG101" s="6" t="s">
        <v>372</v>
      </c>
      <c r="BH101" s="170" t="s">
        <v>453</v>
      </c>
      <c r="BI101" s="170" t="s">
        <v>453</v>
      </c>
      <c r="BJ101" s="170" t="s">
        <v>453</v>
      </c>
      <c r="BK101" s="61" t="s">
        <v>505</v>
      </c>
    </row>
    <row r="102" spans="1:63" ht="35.1" customHeight="1" outlineLevel="1" collapsed="1" x14ac:dyDescent="0.25">
      <c r="A102" s="81">
        <v>93</v>
      </c>
      <c r="B102" s="60" t="s">
        <v>40</v>
      </c>
      <c r="C102" s="207" t="s">
        <v>41</v>
      </c>
      <c r="D102" s="208"/>
      <c r="E102" s="28" t="str">
        <f>IF(AY102&gt;999,"neatbilst",IF(AY102&gt;99,"atbilst daļēji",IF(AY102&gt;9,"atbilst pilnībā",IF(AY102&gt;0,"neattiecas",0))))</f>
        <v>neatbilst</v>
      </c>
      <c r="F102" s="52">
        <f>SUM(F103:F104)</f>
        <v>4</v>
      </c>
      <c r="G102" s="52">
        <f>SUM(G103:G104)</f>
        <v>1</v>
      </c>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2">
        <f>AP8</f>
        <v>0</v>
      </c>
      <c r="AY102" s="93">
        <f>SUM(AY103:AY104)</f>
        <v>1100</v>
      </c>
      <c r="AZ102" s="93">
        <v>93</v>
      </c>
      <c r="BA102" s="93"/>
      <c r="BB102" s="93" t="s">
        <v>107</v>
      </c>
      <c r="BC102" s="54"/>
      <c r="BD102" s="55">
        <f>MIN(BD103:BD104)</f>
        <v>0</v>
      </c>
      <c r="BE102" s="55">
        <f>MAX(BE103:BE104)</f>
        <v>46023</v>
      </c>
      <c r="BF102" s="100"/>
      <c r="BG102" s="54"/>
      <c r="BH102" s="56"/>
      <c r="BI102" s="57"/>
      <c r="BJ102" s="57"/>
      <c r="BK102" s="62"/>
    </row>
    <row r="103" spans="1:63" s="7" customFormat="1" ht="96.75" hidden="1" customHeight="1" outlineLevel="2" x14ac:dyDescent="0.25">
      <c r="A103" s="81">
        <v>94</v>
      </c>
      <c r="B103" s="209" t="s">
        <v>173</v>
      </c>
      <c r="C103" s="209"/>
      <c r="D103" s="58" t="s">
        <v>429</v>
      </c>
      <c r="E103" s="45" t="s">
        <v>81</v>
      </c>
      <c r="F103" s="46">
        <f>COUNTA(H103:S103)</f>
        <v>3</v>
      </c>
      <c r="G103" s="36">
        <f>COUNTA(T103:AW103)</f>
        <v>1</v>
      </c>
      <c r="H103" s="18" t="s">
        <v>370</v>
      </c>
      <c r="I103" s="18"/>
      <c r="J103" s="18"/>
      <c r="K103" s="18"/>
      <c r="L103" s="18"/>
      <c r="M103" s="18" t="s">
        <v>370</v>
      </c>
      <c r="N103" s="18"/>
      <c r="O103" s="18"/>
      <c r="P103" s="18"/>
      <c r="Q103" s="18" t="s">
        <v>370</v>
      </c>
      <c r="R103" s="18"/>
      <c r="S103" s="18"/>
      <c r="T103" s="18"/>
      <c r="U103" s="18"/>
      <c r="V103" s="18"/>
      <c r="W103" s="18"/>
      <c r="X103" s="18" t="s">
        <v>370</v>
      </c>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47"/>
      <c r="AY103" s="93">
        <f>IF(E103="neattiecas",1,IF(E103="atbilst pilnībā",10,IF(E103="atbilst daļēji",100,IF(E103="neatbilst",1000,0))))</f>
        <v>1000</v>
      </c>
      <c r="AZ103" s="93">
        <v>94</v>
      </c>
      <c r="BA103" s="93" t="s">
        <v>355</v>
      </c>
      <c r="BB103" s="93"/>
      <c r="BC103" s="44">
        <v>2</v>
      </c>
      <c r="BD103" s="170" t="s">
        <v>453</v>
      </c>
      <c r="BE103" s="15">
        <v>46023</v>
      </c>
      <c r="BF103" s="101" t="s">
        <v>85</v>
      </c>
      <c r="BG103" s="6" t="s">
        <v>372</v>
      </c>
      <c r="BH103" s="170" t="s">
        <v>453</v>
      </c>
      <c r="BI103" s="170" t="s">
        <v>453</v>
      </c>
      <c r="BJ103" s="170" t="s">
        <v>453</v>
      </c>
      <c r="BK103" s="61" t="s">
        <v>497</v>
      </c>
    </row>
    <row r="104" spans="1:63" s="7" customFormat="1" ht="85.5" hidden="1" customHeight="1" outlineLevel="2" x14ac:dyDescent="0.25">
      <c r="A104" s="81">
        <v>95</v>
      </c>
      <c r="B104" s="209" t="s">
        <v>174</v>
      </c>
      <c r="C104" s="209"/>
      <c r="D104" s="58" t="s">
        <v>281</v>
      </c>
      <c r="E104" s="45" t="s">
        <v>77</v>
      </c>
      <c r="F104" s="46">
        <f>COUNTA(H104:S104)</f>
        <v>1</v>
      </c>
      <c r="G104" s="36">
        <f>COUNTA(T104:AW104)</f>
        <v>0</v>
      </c>
      <c r="H104" s="18" t="s">
        <v>370</v>
      </c>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47"/>
      <c r="AY104" s="93">
        <f>IF(E104="neattiecas",1,IF(E104="atbilst pilnībā",10,IF(E104="atbilst daļēji",100,IF(E104="neatbilst",1000,0))))</f>
        <v>100</v>
      </c>
      <c r="AZ104" s="93">
        <v>95</v>
      </c>
      <c r="BA104" s="93" t="s">
        <v>355</v>
      </c>
      <c r="BB104" s="93"/>
      <c r="BC104" s="44">
        <v>3</v>
      </c>
      <c r="BD104" s="170" t="s">
        <v>453</v>
      </c>
      <c r="BE104" s="15">
        <v>46023</v>
      </c>
      <c r="BF104" s="101" t="s">
        <v>85</v>
      </c>
      <c r="BG104" s="6" t="s">
        <v>372</v>
      </c>
      <c r="BH104" s="170" t="s">
        <v>453</v>
      </c>
      <c r="BI104" s="170" t="s">
        <v>453</v>
      </c>
      <c r="BJ104" s="170" t="s">
        <v>453</v>
      </c>
      <c r="BK104" s="175" t="s">
        <v>506</v>
      </c>
    </row>
    <row r="105" spans="1:63" ht="35.1" customHeight="1" outlineLevel="1" collapsed="1" x14ac:dyDescent="0.25">
      <c r="A105" s="81">
        <v>96</v>
      </c>
      <c r="B105" s="60" t="s">
        <v>42</v>
      </c>
      <c r="C105" s="220" t="s">
        <v>43</v>
      </c>
      <c r="D105" s="208"/>
      <c r="E105" s="28" t="str">
        <f>IF(AY105&gt;999,"neatbilst",IF(AY105&gt;99,"atbilst daļēji",IF(AY105&gt;9,"atbilst pilnībā",IF(AY105&gt;0,"neattiecas",0))))</f>
        <v>neatbilst</v>
      </c>
      <c r="F105" s="52">
        <f>SUM(F106:F111)</f>
        <v>12</v>
      </c>
      <c r="G105" s="52">
        <f>SUM(G106:G111)</f>
        <v>1</v>
      </c>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2">
        <f>AQ8</f>
        <v>2</v>
      </c>
      <c r="AY105" s="93">
        <f>SUM(AY106:AY111)</f>
        <v>6000</v>
      </c>
      <c r="AZ105" s="93">
        <v>96</v>
      </c>
      <c r="BA105" s="93"/>
      <c r="BB105" s="93" t="s">
        <v>107</v>
      </c>
      <c r="BC105" s="54"/>
      <c r="BD105" s="55">
        <f>MIN(BD106:BD111)</f>
        <v>45839</v>
      </c>
      <c r="BE105" s="55">
        <f>MAX(BE106:BE111)</f>
        <v>46204</v>
      </c>
      <c r="BF105" s="100"/>
      <c r="BG105" s="54"/>
      <c r="BH105" s="56"/>
      <c r="BI105" s="57"/>
      <c r="BJ105" s="57"/>
      <c r="BK105" s="62"/>
    </row>
    <row r="106" spans="1:63" s="7" customFormat="1" ht="141" hidden="1" customHeight="1" outlineLevel="2" x14ac:dyDescent="0.25">
      <c r="A106" s="81">
        <v>97</v>
      </c>
      <c r="B106" s="209" t="s">
        <v>175</v>
      </c>
      <c r="C106" s="209"/>
      <c r="D106" s="58" t="s">
        <v>435</v>
      </c>
      <c r="E106" s="45" t="s">
        <v>81</v>
      </c>
      <c r="F106" s="46">
        <f t="shared" ref="F106:F111" si="14">COUNTA(H106:S106)</f>
        <v>4</v>
      </c>
      <c r="G106" s="36">
        <f t="shared" ref="G106:G111" si="15">COUNTA(T106:AW106)</f>
        <v>1</v>
      </c>
      <c r="H106" s="18" t="s">
        <v>370</v>
      </c>
      <c r="I106" s="18"/>
      <c r="J106" s="18"/>
      <c r="K106" s="18"/>
      <c r="L106" s="18"/>
      <c r="M106" s="18" t="s">
        <v>370</v>
      </c>
      <c r="N106" s="18"/>
      <c r="O106" s="18"/>
      <c r="P106" s="18"/>
      <c r="Q106" s="18" t="s">
        <v>370</v>
      </c>
      <c r="R106" s="18" t="s">
        <v>370</v>
      </c>
      <c r="S106" s="18"/>
      <c r="T106" s="18"/>
      <c r="U106" s="18"/>
      <c r="V106" s="18"/>
      <c r="W106" s="18"/>
      <c r="X106" s="18"/>
      <c r="Y106" s="18"/>
      <c r="Z106" s="18"/>
      <c r="AA106" s="18"/>
      <c r="AB106" s="18"/>
      <c r="AC106" s="18"/>
      <c r="AD106" s="18"/>
      <c r="AE106" s="18" t="s">
        <v>370</v>
      </c>
      <c r="AF106" s="18"/>
      <c r="AG106" s="18"/>
      <c r="AH106" s="18"/>
      <c r="AI106" s="18"/>
      <c r="AJ106" s="18"/>
      <c r="AK106" s="18"/>
      <c r="AL106" s="18"/>
      <c r="AM106" s="18"/>
      <c r="AN106" s="18"/>
      <c r="AO106" s="18"/>
      <c r="AP106" s="18"/>
      <c r="AQ106" s="18"/>
      <c r="AR106" s="18"/>
      <c r="AS106" s="18"/>
      <c r="AT106" s="18"/>
      <c r="AU106" s="18"/>
      <c r="AV106" s="18"/>
      <c r="AW106" s="18"/>
      <c r="AX106" s="47"/>
      <c r="AY106" s="93">
        <f t="shared" ref="AY106:AY111" si="16">IF(E106="neattiecas",1,IF(E106="atbilst pilnībā",10,IF(E106="atbilst daļēji",100,IF(E106="neatbilst",1000,0))))</f>
        <v>1000</v>
      </c>
      <c r="AZ106" s="93">
        <v>97</v>
      </c>
      <c r="BA106" s="93" t="s">
        <v>355</v>
      </c>
      <c r="BB106" s="93"/>
      <c r="BC106" s="44">
        <v>1</v>
      </c>
      <c r="BD106" s="15">
        <v>45839</v>
      </c>
      <c r="BE106" s="15">
        <v>45687</v>
      </c>
      <c r="BF106" s="101" t="s">
        <v>85</v>
      </c>
      <c r="BG106" s="6" t="s">
        <v>372</v>
      </c>
      <c r="BH106" s="170" t="s">
        <v>453</v>
      </c>
      <c r="BI106" s="170" t="s">
        <v>453</v>
      </c>
      <c r="BJ106" s="170" t="s">
        <v>453</v>
      </c>
      <c r="BK106" s="61" t="s">
        <v>543</v>
      </c>
    </row>
    <row r="107" spans="1:63" s="7" customFormat="1" ht="24.95" hidden="1" customHeight="1" outlineLevel="2" x14ac:dyDescent="0.25">
      <c r="A107" s="81">
        <v>98</v>
      </c>
      <c r="B107" s="209" t="s">
        <v>176</v>
      </c>
      <c r="C107" s="209"/>
      <c r="D107" s="58" t="s">
        <v>283</v>
      </c>
      <c r="E107" s="45" t="s">
        <v>81</v>
      </c>
      <c r="F107" s="46">
        <f t="shared" si="14"/>
        <v>1</v>
      </c>
      <c r="G107" s="36">
        <f t="shared" si="15"/>
        <v>0</v>
      </c>
      <c r="H107" s="18" t="s">
        <v>370</v>
      </c>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47"/>
      <c r="AY107" s="93">
        <f t="shared" si="16"/>
        <v>1000</v>
      </c>
      <c r="AZ107" s="93">
        <v>98</v>
      </c>
      <c r="BA107" s="93" t="s">
        <v>355</v>
      </c>
      <c r="BB107" s="93"/>
      <c r="BC107" s="44">
        <v>3</v>
      </c>
      <c r="BD107" s="170" t="s">
        <v>453</v>
      </c>
      <c r="BE107" s="15">
        <v>46113</v>
      </c>
      <c r="BF107" s="101" t="s">
        <v>85</v>
      </c>
      <c r="BG107" s="6" t="s">
        <v>372</v>
      </c>
      <c r="BH107" s="170" t="s">
        <v>453</v>
      </c>
      <c r="BI107" s="170" t="s">
        <v>453</v>
      </c>
      <c r="BJ107" s="170" t="s">
        <v>453</v>
      </c>
      <c r="BK107" s="61" t="s">
        <v>498</v>
      </c>
    </row>
    <row r="108" spans="1:63" s="7" customFormat="1" ht="40.5" hidden="1" customHeight="1" outlineLevel="2" x14ac:dyDescent="0.25">
      <c r="A108" s="81">
        <v>99</v>
      </c>
      <c r="B108" s="209" t="s">
        <v>177</v>
      </c>
      <c r="C108" s="209"/>
      <c r="D108" s="58" t="s">
        <v>284</v>
      </c>
      <c r="E108" s="45" t="s">
        <v>81</v>
      </c>
      <c r="F108" s="46">
        <f t="shared" si="14"/>
        <v>1</v>
      </c>
      <c r="G108" s="36">
        <f t="shared" si="15"/>
        <v>0</v>
      </c>
      <c r="H108" s="18" t="s">
        <v>370</v>
      </c>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47"/>
      <c r="AY108" s="93">
        <f t="shared" si="16"/>
        <v>1000</v>
      </c>
      <c r="AZ108" s="93">
        <v>99</v>
      </c>
      <c r="BA108" s="93" t="s">
        <v>355</v>
      </c>
      <c r="BB108" s="93"/>
      <c r="BC108" s="44">
        <v>3</v>
      </c>
      <c r="BD108" s="15">
        <v>45839</v>
      </c>
      <c r="BE108" s="15">
        <v>46052</v>
      </c>
      <c r="BF108" s="101" t="s">
        <v>85</v>
      </c>
      <c r="BG108" s="6" t="s">
        <v>372</v>
      </c>
      <c r="BH108" s="170" t="s">
        <v>453</v>
      </c>
      <c r="BI108" s="170" t="s">
        <v>453</v>
      </c>
      <c r="BJ108" s="170" t="s">
        <v>453</v>
      </c>
      <c r="BK108" s="61" t="s">
        <v>498</v>
      </c>
    </row>
    <row r="109" spans="1:63" s="7" customFormat="1" ht="40.5" hidden="1" customHeight="1" outlineLevel="2" x14ac:dyDescent="0.25">
      <c r="A109" s="81">
        <v>100</v>
      </c>
      <c r="B109" s="209" t="s">
        <v>178</v>
      </c>
      <c r="C109" s="209"/>
      <c r="D109" s="58" t="s">
        <v>285</v>
      </c>
      <c r="E109" s="45" t="s">
        <v>81</v>
      </c>
      <c r="F109" s="46">
        <f t="shared" si="14"/>
        <v>2</v>
      </c>
      <c r="G109" s="36">
        <f t="shared" si="15"/>
        <v>0</v>
      </c>
      <c r="H109" s="18" t="s">
        <v>370</v>
      </c>
      <c r="I109" s="18"/>
      <c r="J109" s="18"/>
      <c r="K109" s="18"/>
      <c r="L109" s="18"/>
      <c r="M109" s="18" t="s">
        <v>436</v>
      </c>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47"/>
      <c r="AY109" s="93">
        <f t="shared" si="16"/>
        <v>1000</v>
      </c>
      <c r="AZ109" s="93">
        <v>100</v>
      </c>
      <c r="BA109" s="93" t="s">
        <v>355</v>
      </c>
      <c r="BB109" s="93"/>
      <c r="BC109" s="44">
        <v>3</v>
      </c>
      <c r="BD109" s="170" t="s">
        <v>453</v>
      </c>
      <c r="BE109" s="15">
        <v>46082</v>
      </c>
      <c r="BF109" s="101" t="s">
        <v>85</v>
      </c>
      <c r="BG109" s="6" t="s">
        <v>372</v>
      </c>
      <c r="BH109" s="170" t="s">
        <v>453</v>
      </c>
      <c r="BI109" s="170" t="s">
        <v>453</v>
      </c>
      <c r="BJ109" s="170" t="s">
        <v>453</v>
      </c>
      <c r="BK109" s="61" t="s">
        <v>499</v>
      </c>
    </row>
    <row r="110" spans="1:63" s="7" customFormat="1" ht="35.25" hidden="1" customHeight="1" outlineLevel="2" x14ac:dyDescent="0.25">
      <c r="A110" s="81">
        <v>101</v>
      </c>
      <c r="B110" s="209" t="s">
        <v>179</v>
      </c>
      <c r="C110" s="209"/>
      <c r="D110" s="58" t="s">
        <v>286</v>
      </c>
      <c r="E110" s="45" t="s">
        <v>81</v>
      </c>
      <c r="F110" s="46">
        <f t="shared" si="14"/>
        <v>2</v>
      </c>
      <c r="G110" s="36">
        <f t="shared" si="15"/>
        <v>0</v>
      </c>
      <c r="H110" s="18" t="s">
        <v>370</v>
      </c>
      <c r="I110" s="18"/>
      <c r="J110" s="18"/>
      <c r="K110" s="18"/>
      <c r="L110" s="18"/>
      <c r="M110" s="18" t="s">
        <v>436</v>
      </c>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47"/>
      <c r="AY110" s="93">
        <f t="shared" si="16"/>
        <v>1000</v>
      </c>
      <c r="AZ110" s="93">
        <v>101</v>
      </c>
      <c r="BA110" s="93" t="s">
        <v>355</v>
      </c>
      <c r="BB110" s="93"/>
      <c r="BC110" s="44">
        <v>3</v>
      </c>
      <c r="BD110" s="170" t="s">
        <v>453</v>
      </c>
      <c r="BE110" s="15">
        <v>46204</v>
      </c>
      <c r="BF110" s="101" t="s">
        <v>85</v>
      </c>
      <c r="BG110" s="6" t="s">
        <v>372</v>
      </c>
      <c r="BH110" s="170" t="s">
        <v>453</v>
      </c>
      <c r="BI110" s="170" t="s">
        <v>453</v>
      </c>
      <c r="BJ110" s="170" t="s">
        <v>453</v>
      </c>
      <c r="BK110" s="61" t="s">
        <v>499</v>
      </c>
    </row>
    <row r="111" spans="1:63" s="7" customFormat="1" ht="24.95" hidden="1" customHeight="1" outlineLevel="2" x14ac:dyDescent="0.25">
      <c r="A111" s="81">
        <v>102</v>
      </c>
      <c r="B111" s="209" t="s">
        <v>282</v>
      </c>
      <c r="C111" s="209"/>
      <c r="D111" s="58" t="s">
        <v>287</v>
      </c>
      <c r="E111" s="45" t="s">
        <v>81</v>
      </c>
      <c r="F111" s="46">
        <f t="shared" si="14"/>
        <v>2</v>
      </c>
      <c r="G111" s="36">
        <f t="shared" si="15"/>
        <v>0</v>
      </c>
      <c r="H111" s="18" t="s">
        <v>370</v>
      </c>
      <c r="I111" s="18"/>
      <c r="J111" s="18"/>
      <c r="K111" s="18"/>
      <c r="L111" s="18"/>
      <c r="M111" s="18" t="s">
        <v>436</v>
      </c>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47"/>
      <c r="AY111" s="93">
        <f t="shared" si="16"/>
        <v>1000</v>
      </c>
      <c r="AZ111" s="93">
        <v>102</v>
      </c>
      <c r="BA111" s="93" t="s">
        <v>355</v>
      </c>
      <c r="BB111" s="93"/>
      <c r="BC111" s="44">
        <v>3</v>
      </c>
      <c r="BD111" s="170" t="s">
        <v>453</v>
      </c>
      <c r="BE111" s="15">
        <v>46204</v>
      </c>
      <c r="BF111" s="101" t="s">
        <v>85</v>
      </c>
      <c r="BG111" s="6" t="s">
        <v>372</v>
      </c>
      <c r="BH111" s="170" t="s">
        <v>453</v>
      </c>
      <c r="BI111" s="170" t="s">
        <v>453</v>
      </c>
      <c r="BJ111" s="170" t="s">
        <v>453</v>
      </c>
      <c r="BK111" s="61" t="s">
        <v>499</v>
      </c>
    </row>
    <row r="112" spans="1:63" ht="35.1" customHeight="1" outlineLevel="1" collapsed="1" x14ac:dyDescent="0.25">
      <c r="A112" s="81">
        <v>103</v>
      </c>
      <c r="B112" s="60" t="s">
        <v>44</v>
      </c>
      <c r="C112" s="207" t="s">
        <v>108</v>
      </c>
      <c r="D112" s="208"/>
      <c r="E112" s="28" t="str">
        <f>IF(AY112&gt;999,"neatbilst",IF(AY112&gt;99,"atbilst daļēji",IF(AY112&gt;9,"atbilst pilnībā",IF(AY112&gt;0,"neattiecas",0))))</f>
        <v>neatbilst</v>
      </c>
      <c r="F112" s="52">
        <f>SUM(F113:F119)</f>
        <v>13</v>
      </c>
      <c r="G112" s="52">
        <f>SUM(G113:G119)</f>
        <v>2</v>
      </c>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2">
        <f>AR8</f>
        <v>1</v>
      </c>
      <c r="AY112" s="93">
        <f>SUM(AY113:AY119)</f>
        <v>7000</v>
      </c>
      <c r="AZ112" s="93">
        <v>103</v>
      </c>
      <c r="BA112" s="93"/>
      <c r="BB112" s="93" t="s">
        <v>107</v>
      </c>
      <c r="BC112" s="54"/>
      <c r="BD112" s="55">
        <f>MIN(BD113:BD119)</f>
        <v>45839</v>
      </c>
      <c r="BE112" s="55">
        <f>MAX(BE113:BE119)</f>
        <v>46052</v>
      </c>
      <c r="BF112" s="100"/>
      <c r="BG112" s="54"/>
      <c r="BH112" s="56"/>
      <c r="BI112" s="57"/>
      <c r="BJ112" s="57"/>
      <c r="BK112" s="62"/>
    </row>
    <row r="113" spans="1:63" s="7" customFormat="1" ht="140.25" hidden="1" customHeight="1" outlineLevel="2" x14ac:dyDescent="0.25">
      <c r="A113" s="81">
        <v>104</v>
      </c>
      <c r="B113" s="209" t="s">
        <v>180</v>
      </c>
      <c r="C113" s="209"/>
      <c r="D113" s="58" t="s">
        <v>437</v>
      </c>
      <c r="E113" s="45" t="s">
        <v>81</v>
      </c>
      <c r="F113" s="46">
        <f t="shared" ref="F113:F119" si="17">COUNTA(H113:S113)</f>
        <v>3</v>
      </c>
      <c r="G113" s="36">
        <f t="shared" ref="G113:G119" si="18">COUNTA(T113:AW113)</f>
        <v>2</v>
      </c>
      <c r="H113" s="18"/>
      <c r="I113" s="18"/>
      <c r="J113" s="18"/>
      <c r="K113" s="18"/>
      <c r="L113" s="18"/>
      <c r="M113" s="18" t="s">
        <v>370</v>
      </c>
      <c r="N113" s="18"/>
      <c r="O113" s="18"/>
      <c r="P113" s="18"/>
      <c r="Q113" s="18" t="s">
        <v>370</v>
      </c>
      <c r="R113" s="18" t="s">
        <v>370</v>
      </c>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t="s">
        <v>370</v>
      </c>
      <c r="AR113" s="18"/>
      <c r="AS113" s="18" t="s">
        <v>370</v>
      </c>
      <c r="AT113" s="18"/>
      <c r="AU113" s="18"/>
      <c r="AV113" s="18"/>
      <c r="AW113" s="18"/>
      <c r="AX113" s="47"/>
      <c r="AY113" s="93">
        <f t="shared" ref="AY113:AY119" si="19">IF(E113="neattiecas",1,IF(E113="atbilst pilnībā",10,IF(E113="atbilst daļēji",100,IF(E113="neatbilst",1000,0))))</f>
        <v>1000</v>
      </c>
      <c r="AZ113" s="93">
        <v>104</v>
      </c>
      <c r="BA113" s="93" t="s">
        <v>355</v>
      </c>
      <c r="BB113" s="93"/>
      <c r="BC113" s="44">
        <v>1</v>
      </c>
      <c r="BD113" s="15">
        <v>45839</v>
      </c>
      <c r="BE113" s="15">
        <v>46052</v>
      </c>
      <c r="BF113" s="101" t="s">
        <v>85</v>
      </c>
      <c r="BG113" s="6" t="s">
        <v>372</v>
      </c>
      <c r="BH113" s="170" t="s">
        <v>453</v>
      </c>
      <c r="BI113" s="170" t="s">
        <v>453</v>
      </c>
      <c r="BJ113" s="170" t="s">
        <v>453</v>
      </c>
      <c r="BK113" s="177" t="s">
        <v>536</v>
      </c>
    </row>
    <row r="114" spans="1:63" s="7" customFormat="1" ht="53.25" hidden="1" customHeight="1" outlineLevel="2" x14ac:dyDescent="0.25">
      <c r="A114" s="81">
        <v>105</v>
      </c>
      <c r="B114" s="209" t="s">
        <v>181</v>
      </c>
      <c r="C114" s="209"/>
      <c r="D114" s="58" t="s">
        <v>283</v>
      </c>
      <c r="E114" s="45" t="s">
        <v>81</v>
      </c>
      <c r="F114" s="46">
        <f t="shared" si="17"/>
        <v>2</v>
      </c>
      <c r="G114" s="36">
        <f t="shared" si="18"/>
        <v>0</v>
      </c>
      <c r="H114" s="18" t="s">
        <v>436</v>
      </c>
      <c r="I114" s="18"/>
      <c r="J114" s="18"/>
      <c r="K114" s="18" t="s">
        <v>370</v>
      </c>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47"/>
      <c r="AY114" s="93">
        <f t="shared" si="19"/>
        <v>1000</v>
      </c>
      <c r="AZ114" s="93">
        <v>105</v>
      </c>
      <c r="BA114" s="93" t="s">
        <v>355</v>
      </c>
      <c r="BB114" s="93"/>
      <c r="BC114" s="44">
        <v>3</v>
      </c>
      <c r="BD114" s="15">
        <v>45839</v>
      </c>
      <c r="BE114" s="15">
        <v>46052</v>
      </c>
      <c r="BF114" s="101" t="s">
        <v>85</v>
      </c>
      <c r="BG114" s="6" t="s">
        <v>372</v>
      </c>
      <c r="BH114" s="170" t="s">
        <v>453</v>
      </c>
      <c r="BI114" s="170" t="s">
        <v>453</v>
      </c>
      <c r="BJ114" s="170" t="s">
        <v>453</v>
      </c>
      <c r="BK114" s="61" t="s">
        <v>537</v>
      </c>
    </row>
    <row r="115" spans="1:63" s="7" customFormat="1" ht="53.25" hidden="1" customHeight="1" outlineLevel="2" x14ac:dyDescent="0.25">
      <c r="A115" s="81">
        <v>106</v>
      </c>
      <c r="B115" s="209" t="s">
        <v>182</v>
      </c>
      <c r="C115" s="209"/>
      <c r="D115" s="58" t="s">
        <v>284</v>
      </c>
      <c r="E115" s="45" t="s">
        <v>81</v>
      </c>
      <c r="F115" s="46">
        <f t="shared" si="17"/>
        <v>2</v>
      </c>
      <c r="G115" s="36">
        <f t="shared" si="18"/>
        <v>0</v>
      </c>
      <c r="H115" s="18" t="s">
        <v>436</v>
      </c>
      <c r="I115" s="18"/>
      <c r="J115" s="18"/>
      <c r="K115" s="18" t="s">
        <v>370</v>
      </c>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47"/>
      <c r="AY115" s="93">
        <f t="shared" si="19"/>
        <v>1000</v>
      </c>
      <c r="AZ115" s="93">
        <v>106</v>
      </c>
      <c r="BA115" s="93" t="s">
        <v>355</v>
      </c>
      <c r="BB115" s="93"/>
      <c r="BC115" s="44">
        <v>2</v>
      </c>
      <c r="BD115" s="15">
        <v>45839</v>
      </c>
      <c r="BE115" s="15">
        <v>46052</v>
      </c>
      <c r="BF115" s="101" t="s">
        <v>85</v>
      </c>
      <c r="BG115" s="6" t="s">
        <v>372</v>
      </c>
      <c r="BH115" s="170" t="s">
        <v>453</v>
      </c>
      <c r="BI115" s="170" t="s">
        <v>453</v>
      </c>
      <c r="BJ115" s="170" t="s">
        <v>453</v>
      </c>
      <c r="BK115" s="61" t="s">
        <v>537</v>
      </c>
    </row>
    <row r="116" spans="1:63" s="7" customFormat="1" ht="53.25" hidden="1" customHeight="1" outlineLevel="2" x14ac:dyDescent="0.25">
      <c r="A116" s="81">
        <v>107</v>
      </c>
      <c r="B116" s="209" t="s">
        <v>183</v>
      </c>
      <c r="C116" s="209"/>
      <c r="D116" s="58" t="s">
        <v>290</v>
      </c>
      <c r="E116" s="45" t="s">
        <v>81</v>
      </c>
      <c r="F116" s="46">
        <f t="shared" si="17"/>
        <v>2</v>
      </c>
      <c r="G116" s="36">
        <f t="shared" si="18"/>
        <v>0</v>
      </c>
      <c r="H116" s="18" t="s">
        <v>436</v>
      </c>
      <c r="I116" s="18"/>
      <c r="J116" s="18"/>
      <c r="K116" s="18" t="s">
        <v>370</v>
      </c>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47"/>
      <c r="AY116" s="93">
        <f t="shared" si="19"/>
        <v>1000</v>
      </c>
      <c r="AZ116" s="93">
        <v>107</v>
      </c>
      <c r="BA116" s="93" t="s">
        <v>355</v>
      </c>
      <c r="BB116" s="93"/>
      <c r="BC116" s="44">
        <v>3</v>
      </c>
      <c r="BD116" s="15">
        <v>45839</v>
      </c>
      <c r="BE116" s="15">
        <v>46052</v>
      </c>
      <c r="BF116" s="101" t="s">
        <v>85</v>
      </c>
      <c r="BG116" s="6" t="s">
        <v>372</v>
      </c>
      <c r="BH116" s="170" t="s">
        <v>453</v>
      </c>
      <c r="BI116" s="170" t="s">
        <v>453</v>
      </c>
      <c r="BJ116" s="170" t="s">
        <v>453</v>
      </c>
      <c r="BK116" s="61" t="s">
        <v>538</v>
      </c>
    </row>
    <row r="117" spans="1:63" s="7" customFormat="1" ht="54.75" hidden="1" customHeight="1" outlineLevel="2" x14ac:dyDescent="0.25">
      <c r="A117" s="81">
        <v>108</v>
      </c>
      <c r="B117" s="209" t="s">
        <v>184</v>
      </c>
      <c r="C117" s="209"/>
      <c r="D117" s="58" t="s">
        <v>291</v>
      </c>
      <c r="E117" s="45" t="s">
        <v>81</v>
      </c>
      <c r="F117" s="46">
        <f t="shared" si="17"/>
        <v>2</v>
      </c>
      <c r="G117" s="36">
        <f t="shared" si="18"/>
        <v>0</v>
      </c>
      <c r="H117" s="18" t="s">
        <v>436</v>
      </c>
      <c r="I117" s="18"/>
      <c r="J117" s="18"/>
      <c r="K117" s="18" t="s">
        <v>370</v>
      </c>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47"/>
      <c r="AY117" s="93">
        <f t="shared" si="19"/>
        <v>1000</v>
      </c>
      <c r="AZ117" s="93">
        <v>108</v>
      </c>
      <c r="BA117" s="93" t="s">
        <v>355</v>
      </c>
      <c r="BB117" s="93"/>
      <c r="BC117" s="44">
        <v>3</v>
      </c>
      <c r="BD117" s="15">
        <v>45839</v>
      </c>
      <c r="BE117" s="15">
        <v>46052</v>
      </c>
      <c r="BF117" s="101" t="s">
        <v>85</v>
      </c>
      <c r="BG117" s="6" t="s">
        <v>372</v>
      </c>
      <c r="BH117" s="170" t="s">
        <v>453</v>
      </c>
      <c r="BI117" s="170" t="s">
        <v>453</v>
      </c>
      <c r="BJ117" s="170" t="s">
        <v>453</v>
      </c>
      <c r="BK117" s="61" t="s">
        <v>538</v>
      </c>
    </row>
    <row r="118" spans="1:63" s="7" customFormat="1" ht="24.95" hidden="1" customHeight="1" outlineLevel="2" x14ac:dyDescent="0.25">
      <c r="A118" s="81">
        <v>109</v>
      </c>
      <c r="B118" s="209" t="s">
        <v>288</v>
      </c>
      <c r="C118" s="209"/>
      <c r="D118" s="58" t="s">
        <v>292</v>
      </c>
      <c r="E118" s="45" t="s">
        <v>81</v>
      </c>
      <c r="F118" s="46">
        <f t="shared" si="17"/>
        <v>1</v>
      </c>
      <c r="G118" s="36">
        <f t="shared" si="18"/>
        <v>0</v>
      </c>
      <c r="H118" s="18" t="s">
        <v>436</v>
      </c>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47"/>
      <c r="AY118" s="93">
        <f t="shared" si="19"/>
        <v>1000</v>
      </c>
      <c r="AZ118" s="93">
        <v>109</v>
      </c>
      <c r="BA118" s="93" t="s">
        <v>355</v>
      </c>
      <c r="BB118" s="93"/>
      <c r="BC118" s="44">
        <v>3</v>
      </c>
      <c r="BD118" s="170" t="s">
        <v>453</v>
      </c>
      <c r="BE118" s="15">
        <v>46023</v>
      </c>
      <c r="BF118" s="101" t="s">
        <v>85</v>
      </c>
      <c r="BG118" s="6" t="s">
        <v>372</v>
      </c>
      <c r="BH118" s="170" t="s">
        <v>453</v>
      </c>
      <c r="BI118" s="170" t="s">
        <v>453</v>
      </c>
      <c r="BJ118" s="170" t="s">
        <v>453</v>
      </c>
      <c r="BK118" s="61" t="s">
        <v>498</v>
      </c>
    </row>
    <row r="119" spans="1:63" s="7" customFormat="1" ht="24.95" hidden="1" customHeight="1" outlineLevel="2" x14ac:dyDescent="0.25">
      <c r="A119" s="81">
        <v>110</v>
      </c>
      <c r="B119" s="209" t="s">
        <v>289</v>
      </c>
      <c r="C119" s="209"/>
      <c r="D119" s="58" t="s">
        <v>293</v>
      </c>
      <c r="E119" s="45" t="s">
        <v>81</v>
      </c>
      <c r="F119" s="46">
        <f t="shared" si="17"/>
        <v>1</v>
      </c>
      <c r="G119" s="36">
        <f t="shared" si="18"/>
        <v>0</v>
      </c>
      <c r="H119" s="18" t="s">
        <v>436</v>
      </c>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47"/>
      <c r="AY119" s="93">
        <f t="shared" si="19"/>
        <v>1000</v>
      </c>
      <c r="AZ119" s="93">
        <v>110</v>
      </c>
      <c r="BA119" s="93" t="s">
        <v>355</v>
      </c>
      <c r="BB119" s="93"/>
      <c r="BC119" s="44">
        <v>3</v>
      </c>
      <c r="BD119" s="170" t="s">
        <v>453</v>
      </c>
      <c r="BE119" s="15">
        <v>46023</v>
      </c>
      <c r="BF119" s="101" t="s">
        <v>85</v>
      </c>
      <c r="BG119" s="6" t="s">
        <v>372</v>
      </c>
      <c r="BH119" s="170" t="s">
        <v>453</v>
      </c>
      <c r="BI119" s="170" t="s">
        <v>453</v>
      </c>
      <c r="BJ119" s="170" t="s">
        <v>453</v>
      </c>
      <c r="BK119" s="61" t="s">
        <v>498</v>
      </c>
    </row>
    <row r="120" spans="1:63" ht="35.1" customHeight="1" outlineLevel="1" collapsed="1" x14ac:dyDescent="0.25">
      <c r="A120" s="81">
        <v>111</v>
      </c>
      <c r="B120" s="60" t="s">
        <v>45</v>
      </c>
      <c r="C120" s="207" t="s">
        <v>46</v>
      </c>
      <c r="D120" s="208"/>
      <c r="E120" s="28" t="str">
        <f>IF(AY120&gt;999,"neatbilst",IF(AY120&gt;99,"atbilst daļēji",IF(AY120&gt;9,"atbilst pilnībā",IF(AY120&gt;0,"neattiecas",0))))</f>
        <v>neatbilst</v>
      </c>
      <c r="F120" s="52">
        <f>SUM(F121:F124)</f>
        <v>6</v>
      </c>
      <c r="G120" s="52">
        <f>SUM(G121:G124)</f>
        <v>3</v>
      </c>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2">
        <f>AS8</f>
        <v>6</v>
      </c>
      <c r="AY120" s="93">
        <f>SUM(AY121:AY124)</f>
        <v>2200</v>
      </c>
      <c r="AZ120" s="93">
        <v>111</v>
      </c>
      <c r="BA120" s="93"/>
      <c r="BB120" s="93" t="s">
        <v>107</v>
      </c>
      <c r="BC120" s="54"/>
      <c r="BD120" s="55">
        <f>MIN(BD121:BD124)</f>
        <v>45809</v>
      </c>
      <c r="BE120" s="55">
        <f>MAX(BE121:BE124)</f>
        <v>46023</v>
      </c>
      <c r="BF120" s="100"/>
      <c r="BG120" s="54"/>
      <c r="BH120" s="56"/>
      <c r="BI120" s="57"/>
      <c r="BJ120" s="57"/>
      <c r="BK120" s="62"/>
    </row>
    <row r="121" spans="1:63" s="7" customFormat="1" ht="163.5" hidden="1" customHeight="1" outlineLevel="2" x14ac:dyDescent="0.25">
      <c r="A121" s="81">
        <v>112</v>
      </c>
      <c r="B121" s="209" t="s">
        <v>185</v>
      </c>
      <c r="C121" s="209"/>
      <c r="D121" s="58" t="s">
        <v>598</v>
      </c>
      <c r="E121" s="45" t="s">
        <v>77</v>
      </c>
      <c r="F121" s="46">
        <f>COUNTA(H121:S121)</f>
        <v>3</v>
      </c>
      <c r="G121" s="36">
        <f>COUNTA(T121:AW121)</f>
        <v>1</v>
      </c>
      <c r="H121" s="18" t="s">
        <v>370</v>
      </c>
      <c r="I121" s="18"/>
      <c r="J121" s="18"/>
      <c r="K121" s="18"/>
      <c r="L121" s="18"/>
      <c r="M121" s="18" t="s">
        <v>370</v>
      </c>
      <c r="N121" s="18"/>
      <c r="O121" s="18"/>
      <c r="P121" s="18"/>
      <c r="Q121" s="18" t="s">
        <v>370</v>
      </c>
      <c r="R121" s="18"/>
      <c r="S121" s="18"/>
      <c r="T121" s="18"/>
      <c r="U121" s="18"/>
      <c r="V121" s="18"/>
      <c r="W121" s="18"/>
      <c r="X121" s="18"/>
      <c r="Y121" s="18"/>
      <c r="Z121" s="18" t="s">
        <v>370</v>
      </c>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47"/>
      <c r="AY121" s="93">
        <f>IF(E121="neattiecas",1,IF(E121="atbilst pilnībā",10,IF(E121="atbilst daļēji",100,IF(E121="neatbilst",1000,0))))</f>
        <v>100</v>
      </c>
      <c r="AZ121" s="93">
        <v>112</v>
      </c>
      <c r="BA121" s="93" t="s">
        <v>355</v>
      </c>
      <c r="BB121" s="93"/>
      <c r="BC121" s="44">
        <v>2</v>
      </c>
      <c r="BD121" s="170" t="s">
        <v>453</v>
      </c>
      <c r="BE121" s="15">
        <v>45778</v>
      </c>
      <c r="BF121" s="101" t="s">
        <v>84</v>
      </c>
      <c r="BG121" s="6" t="s">
        <v>372</v>
      </c>
      <c r="BH121" s="170" t="s">
        <v>453</v>
      </c>
      <c r="BI121" s="170" t="s">
        <v>453</v>
      </c>
      <c r="BJ121" s="170" t="s">
        <v>453</v>
      </c>
      <c r="BK121" s="61" t="s">
        <v>539</v>
      </c>
    </row>
    <row r="122" spans="1:63" s="7" customFormat="1" ht="24.95" hidden="1" customHeight="1" outlineLevel="2" x14ac:dyDescent="0.25">
      <c r="A122" s="81">
        <v>113</v>
      </c>
      <c r="B122" s="209" t="s">
        <v>186</v>
      </c>
      <c r="C122" s="209"/>
      <c r="D122" s="58" t="s">
        <v>438</v>
      </c>
      <c r="E122" s="45" t="s">
        <v>81</v>
      </c>
      <c r="F122" s="46">
        <f>COUNTA(H122:S122)</f>
        <v>1</v>
      </c>
      <c r="G122" s="36">
        <f>COUNTA(T122:AW122)</f>
        <v>0</v>
      </c>
      <c r="H122" s="18" t="s">
        <v>370</v>
      </c>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47"/>
      <c r="AY122" s="93">
        <f>IF(E122="neattiecas",1,IF(E122="atbilst pilnībā",10,IF(E122="atbilst daļēji",100,IF(E122="neatbilst",1000,0))))</f>
        <v>1000</v>
      </c>
      <c r="AZ122" s="93">
        <v>113</v>
      </c>
      <c r="BA122" s="93" t="s">
        <v>355</v>
      </c>
      <c r="BB122" s="93"/>
      <c r="BC122" s="44">
        <v>3</v>
      </c>
      <c r="BD122" s="15">
        <v>45809</v>
      </c>
      <c r="BE122" s="15">
        <v>45869</v>
      </c>
      <c r="BF122" s="101" t="s">
        <v>85</v>
      </c>
      <c r="BG122" s="6" t="s">
        <v>372</v>
      </c>
      <c r="BH122" s="170" t="s">
        <v>453</v>
      </c>
      <c r="BI122" s="170" t="s">
        <v>453</v>
      </c>
      <c r="BJ122" s="170" t="s">
        <v>453</v>
      </c>
      <c r="BK122" s="61" t="s">
        <v>498</v>
      </c>
    </row>
    <row r="123" spans="1:63" s="7" customFormat="1" ht="48" hidden="1" customHeight="1" outlineLevel="2" x14ac:dyDescent="0.25">
      <c r="A123" s="81">
        <v>114</v>
      </c>
      <c r="B123" s="209" t="s">
        <v>187</v>
      </c>
      <c r="C123" s="209"/>
      <c r="D123" s="58" t="s">
        <v>439</v>
      </c>
      <c r="E123" s="45" t="s">
        <v>81</v>
      </c>
      <c r="F123" s="46">
        <f>COUNTA(H123:S123)</f>
        <v>1</v>
      </c>
      <c r="G123" s="36">
        <f>COUNTA(T123:AW123)</f>
        <v>1</v>
      </c>
      <c r="H123" s="18" t="s">
        <v>370</v>
      </c>
      <c r="I123" s="18"/>
      <c r="J123" s="18"/>
      <c r="K123" s="18"/>
      <c r="L123" s="18"/>
      <c r="M123" s="18"/>
      <c r="N123" s="18"/>
      <c r="O123" s="18"/>
      <c r="P123" s="18"/>
      <c r="Q123" s="18"/>
      <c r="R123" s="18"/>
      <c r="S123" s="18"/>
      <c r="T123" s="18"/>
      <c r="U123" s="18"/>
      <c r="V123" s="18"/>
      <c r="W123" s="18"/>
      <c r="X123" s="18"/>
      <c r="Y123" s="18"/>
      <c r="Z123" s="18"/>
      <c r="AA123" s="18" t="s">
        <v>370</v>
      </c>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47"/>
      <c r="AY123" s="93">
        <f>IF(E123="neattiecas",1,IF(E123="atbilst pilnībā",10,IF(E123="atbilst daļēji",100,IF(E123="neatbilst",1000,0))))</f>
        <v>1000</v>
      </c>
      <c r="AZ123" s="93">
        <v>114</v>
      </c>
      <c r="BA123" s="93" t="s">
        <v>355</v>
      </c>
      <c r="BB123" s="93"/>
      <c r="BC123" s="44">
        <v>3</v>
      </c>
      <c r="BD123" s="170" t="s">
        <v>453</v>
      </c>
      <c r="BE123" s="15">
        <v>45870</v>
      </c>
      <c r="BF123" s="101" t="s">
        <v>85</v>
      </c>
      <c r="BG123" s="6" t="s">
        <v>372</v>
      </c>
      <c r="BH123" s="170" t="s">
        <v>453</v>
      </c>
      <c r="BI123" s="170" t="s">
        <v>453</v>
      </c>
      <c r="BJ123" s="170" t="s">
        <v>453</v>
      </c>
      <c r="BK123" s="61" t="s">
        <v>500</v>
      </c>
    </row>
    <row r="124" spans="1:63" s="7" customFormat="1" ht="72" hidden="1" customHeight="1" outlineLevel="2" x14ac:dyDescent="0.25">
      <c r="A124" s="81">
        <v>115</v>
      </c>
      <c r="B124" s="209" t="s">
        <v>188</v>
      </c>
      <c r="C124" s="209"/>
      <c r="D124" s="58" t="s">
        <v>294</v>
      </c>
      <c r="E124" s="45" t="s">
        <v>77</v>
      </c>
      <c r="F124" s="46">
        <f>COUNTA(H124:S124)</f>
        <v>1</v>
      </c>
      <c r="G124" s="36">
        <f>COUNTA(T124:AW124)</f>
        <v>1</v>
      </c>
      <c r="H124" s="18"/>
      <c r="I124" s="18"/>
      <c r="J124" s="18"/>
      <c r="K124" s="18"/>
      <c r="L124" s="18"/>
      <c r="M124" s="18"/>
      <c r="N124" s="18"/>
      <c r="O124" s="18"/>
      <c r="P124" s="18"/>
      <c r="Q124" s="18" t="s">
        <v>370</v>
      </c>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t="s">
        <v>370</v>
      </c>
      <c r="AT124" s="18"/>
      <c r="AU124" s="18"/>
      <c r="AV124" s="18"/>
      <c r="AW124" s="18"/>
      <c r="AX124" s="47"/>
      <c r="AY124" s="93">
        <f>IF(E124="neattiecas",1,IF(E124="atbilst pilnībā",10,IF(E124="atbilst daļēji",100,IF(E124="neatbilst",1000,0))))</f>
        <v>100</v>
      </c>
      <c r="AZ124" s="93">
        <v>115</v>
      </c>
      <c r="BA124" s="93" t="s">
        <v>355</v>
      </c>
      <c r="BB124" s="93"/>
      <c r="BC124" s="44">
        <v>3</v>
      </c>
      <c r="BD124" s="170" t="s">
        <v>453</v>
      </c>
      <c r="BE124" s="15">
        <v>46023</v>
      </c>
      <c r="BF124" s="101" t="s">
        <v>85</v>
      </c>
      <c r="BG124" s="6" t="s">
        <v>372</v>
      </c>
      <c r="BH124" s="170" t="s">
        <v>453</v>
      </c>
      <c r="BI124" s="170" t="s">
        <v>453</v>
      </c>
      <c r="BJ124" s="170" t="s">
        <v>453</v>
      </c>
      <c r="BK124" s="61" t="s">
        <v>440</v>
      </c>
    </row>
    <row r="125" spans="1:63" ht="35.1" customHeight="1" outlineLevel="1" collapsed="1" x14ac:dyDescent="0.25">
      <c r="A125" s="81">
        <v>116</v>
      </c>
      <c r="B125" s="60" t="s">
        <v>47</v>
      </c>
      <c r="C125" s="207" t="s">
        <v>48</v>
      </c>
      <c r="D125" s="208"/>
      <c r="E125" s="28" t="str">
        <f>IF(AY125&gt;999,"neatbilst",IF(AY125&gt;99,"atbilst daļēji",IF(AY125&gt;9,"atbilst pilnībā",IF(AY125&gt;0,"neattiecas",0))))</f>
        <v>atbilst daļēji</v>
      </c>
      <c r="F125" s="52">
        <f>SUM(F126:F126)</f>
        <v>1</v>
      </c>
      <c r="G125" s="52">
        <f>SUM(G126:G126)</f>
        <v>0</v>
      </c>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2">
        <f>AT8</f>
        <v>7</v>
      </c>
      <c r="AY125" s="93">
        <f>SUM(AY126:AY126)</f>
        <v>100</v>
      </c>
      <c r="AZ125" s="93">
        <v>116</v>
      </c>
      <c r="BA125" s="93"/>
      <c r="BB125" s="93" t="s">
        <v>107</v>
      </c>
      <c r="BC125" s="54"/>
      <c r="BD125" s="55">
        <f>MIN(BD126:BD126)</f>
        <v>0</v>
      </c>
      <c r="BE125" s="55">
        <f>MAX(BE126:BE126)</f>
        <v>45749</v>
      </c>
      <c r="BF125" s="100"/>
      <c r="BG125" s="54"/>
      <c r="BH125" s="56"/>
      <c r="BI125" s="57"/>
      <c r="BJ125" s="57"/>
      <c r="BK125" s="62"/>
    </row>
    <row r="126" spans="1:63" s="7" customFormat="1" ht="70.5" hidden="1" customHeight="1" outlineLevel="2" x14ac:dyDescent="0.25">
      <c r="A126" s="81">
        <v>117</v>
      </c>
      <c r="B126" s="209" t="s">
        <v>189</v>
      </c>
      <c r="C126" s="209"/>
      <c r="D126" s="58" t="s">
        <v>441</v>
      </c>
      <c r="E126" s="45" t="s">
        <v>77</v>
      </c>
      <c r="F126" s="46">
        <f>COUNTA(H126:S126)</f>
        <v>1</v>
      </c>
      <c r="G126" s="36">
        <f>COUNTA(T126:AW126)</f>
        <v>0</v>
      </c>
      <c r="H126" s="18" t="s">
        <v>370</v>
      </c>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47"/>
      <c r="AY126" s="93">
        <f>IF(E126="neattiecas",1,IF(E126="atbilst pilnībā",10,IF(E126="atbilst daļēji",100,IF(E126="neatbilst",1000,0))))</f>
        <v>100</v>
      </c>
      <c r="AZ126" s="93">
        <v>117</v>
      </c>
      <c r="BA126" s="93" t="s">
        <v>355</v>
      </c>
      <c r="BB126" s="93"/>
      <c r="BC126" s="44">
        <v>4</v>
      </c>
      <c r="BD126" s="170" t="s">
        <v>453</v>
      </c>
      <c r="BE126" s="15">
        <v>45749</v>
      </c>
      <c r="BF126" s="101" t="s">
        <v>84</v>
      </c>
      <c r="BG126" s="6" t="s">
        <v>372</v>
      </c>
      <c r="BH126" s="170" t="s">
        <v>453</v>
      </c>
      <c r="BI126" s="170" t="s">
        <v>453</v>
      </c>
      <c r="BJ126" s="170" t="s">
        <v>453</v>
      </c>
      <c r="BK126" s="61" t="s">
        <v>599</v>
      </c>
    </row>
    <row r="127" spans="1:63" ht="35.1" customHeight="1" outlineLevel="1" collapsed="1" x14ac:dyDescent="0.25">
      <c r="A127" s="81">
        <v>118</v>
      </c>
      <c r="B127" s="60" t="s">
        <v>49</v>
      </c>
      <c r="C127" s="207" t="s">
        <v>50</v>
      </c>
      <c r="D127" s="208"/>
      <c r="E127" s="28" t="str">
        <f>IF(AY127&gt;999,"neatbilst",IF(AY127&gt;99,"atbilst daļēji",IF(AY127&gt;9,"atbilst pilnībā",IF(AY127&gt;0,"neattiecas",0))))</f>
        <v>atbilst daļēji</v>
      </c>
      <c r="F127" s="52">
        <f>SUM(F128:F129)</f>
        <v>1</v>
      </c>
      <c r="G127" s="52">
        <f>SUM(G128:G129)</f>
        <v>0</v>
      </c>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2">
        <f>AU8</f>
        <v>11</v>
      </c>
      <c r="AY127" s="93">
        <f>SUM(AY128:AY129)</f>
        <v>110</v>
      </c>
      <c r="AZ127" s="93">
        <v>118</v>
      </c>
      <c r="BA127" s="93"/>
      <c r="BB127" s="93" t="s">
        <v>107</v>
      </c>
      <c r="BC127" s="54"/>
      <c r="BD127" s="55">
        <f>MIN(BD128:BD129)</f>
        <v>45778</v>
      </c>
      <c r="BE127" s="55">
        <f>MAX(BE128:BE129)</f>
        <v>46021</v>
      </c>
      <c r="BF127" s="100"/>
      <c r="BG127" s="54"/>
      <c r="BH127" s="56"/>
      <c r="BI127" s="57"/>
      <c r="BJ127" s="57"/>
      <c r="BK127" s="62"/>
    </row>
    <row r="128" spans="1:63" s="7" customFormat="1" ht="24.95" hidden="1" customHeight="1" outlineLevel="2" x14ac:dyDescent="0.25">
      <c r="A128" s="81">
        <v>119</v>
      </c>
      <c r="B128" s="209" t="s">
        <v>190</v>
      </c>
      <c r="C128" s="209"/>
      <c r="D128" s="58" t="s">
        <v>295</v>
      </c>
      <c r="E128" s="45" t="s">
        <v>76</v>
      </c>
      <c r="F128" s="46">
        <f>COUNTA(H128:S128)</f>
        <v>0</v>
      </c>
      <c r="G128" s="36">
        <f>COUNTA(T128:AW128)</f>
        <v>0</v>
      </c>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47"/>
      <c r="AY128" s="93">
        <f>IF(E128="neattiecas",1,IF(E128="atbilst pilnībā",10,IF(E128="atbilst daļēji",100,IF(E128="neatbilst",1000,0))))</f>
        <v>10</v>
      </c>
      <c r="AZ128" s="93">
        <v>119</v>
      </c>
      <c r="BA128" s="93" t="s">
        <v>355</v>
      </c>
      <c r="BB128" s="93"/>
      <c r="BC128" s="44"/>
      <c r="BD128" s="15"/>
      <c r="BE128" s="15"/>
      <c r="BF128" s="101"/>
      <c r="BG128" s="6"/>
      <c r="BH128" s="170"/>
      <c r="BI128" s="170"/>
      <c r="BJ128" s="170"/>
      <c r="BK128" s="61"/>
    </row>
    <row r="129" spans="1:63" s="7" customFormat="1" ht="66.75" hidden="1" customHeight="1" outlineLevel="2" x14ac:dyDescent="0.25">
      <c r="A129" s="81">
        <v>120</v>
      </c>
      <c r="B129" s="209" t="s">
        <v>191</v>
      </c>
      <c r="C129" s="209"/>
      <c r="D129" s="58" t="s">
        <v>296</v>
      </c>
      <c r="E129" s="45" t="s">
        <v>77</v>
      </c>
      <c r="F129" s="46">
        <f>COUNTA(H129:S129)</f>
        <v>1</v>
      </c>
      <c r="G129" s="36">
        <f>COUNTA(T129:AW129)</f>
        <v>0</v>
      </c>
      <c r="H129" s="18"/>
      <c r="I129" s="18"/>
      <c r="J129" s="18"/>
      <c r="K129" s="18"/>
      <c r="L129" s="18"/>
      <c r="M129" s="18" t="s">
        <v>370</v>
      </c>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47"/>
      <c r="AY129" s="93">
        <f>IF(E129="neattiecas",1,IF(E129="atbilst pilnībā",10,IF(E129="atbilst daļēji",100,IF(E129="neatbilst",1000,0))))</f>
        <v>100</v>
      </c>
      <c r="AZ129" s="93">
        <v>120</v>
      </c>
      <c r="BA129" s="93" t="s">
        <v>355</v>
      </c>
      <c r="BB129" s="93"/>
      <c r="BC129" s="44">
        <v>2</v>
      </c>
      <c r="BD129" s="15">
        <v>45778</v>
      </c>
      <c r="BE129" s="15">
        <v>46021</v>
      </c>
      <c r="BF129" s="101" t="s">
        <v>84</v>
      </c>
      <c r="BG129" s="6" t="s">
        <v>372</v>
      </c>
      <c r="BH129" s="170" t="s">
        <v>453</v>
      </c>
      <c r="BI129" s="170" t="s">
        <v>453</v>
      </c>
      <c r="BJ129" s="170" t="s">
        <v>453</v>
      </c>
      <c r="BK129" s="61" t="s">
        <v>507</v>
      </c>
    </row>
    <row r="130" spans="1:63" ht="35.1" customHeight="1" outlineLevel="1" collapsed="1" x14ac:dyDescent="0.25">
      <c r="A130" s="81">
        <v>121</v>
      </c>
      <c r="B130" s="60" t="s">
        <v>51</v>
      </c>
      <c r="C130" s="207" t="s">
        <v>52</v>
      </c>
      <c r="D130" s="208"/>
      <c r="E130" s="28" t="str">
        <f>IF(AY130&gt;999,"neatbilst",IF(AY130&gt;99,"atbilst daļēji",IF(AY130&gt;9,"atbilst pilnībā",IF(AY130&gt;0,"neattiecas",0))))</f>
        <v>neatbilst</v>
      </c>
      <c r="F130" s="52">
        <f>SUM(F131:F134)</f>
        <v>9</v>
      </c>
      <c r="G130" s="52">
        <f>SUM(G131:G134)</f>
        <v>1</v>
      </c>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2">
        <f>AV8</f>
        <v>0</v>
      </c>
      <c r="AY130" s="93">
        <f>SUM(AY131:AY134)</f>
        <v>4000</v>
      </c>
      <c r="AZ130" s="93">
        <v>121</v>
      </c>
      <c r="BA130" s="93"/>
      <c r="BB130" s="93" t="s">
        <v>107</v>
      </c>
      <c r="BC130" s="54"/>
      <c r="BD130" s="55">
        <f>MIN(BD131:BD134)</f>
        <v>45809</v>
      </c>
      <c r="BE130" s="55">
        <f>MAX(BE131:BE134)</f>
        <v>46174</v>
      </c>
      <c r="BF130" s="100"/>
      <c r="BG130" s="54"/>
      <c r="BH130" s="56"/>
      <c r="BI130" s="57"/>
      <c r="BJ130" s="57"/>
      <c r="BK130" s="62"/>
    </row>
    <row r="131" spans="1:63" s="7" customFormat="1" ht="75" hidden="1" customHeight="1" outlineLevel="2" x14ac:dyDescent="0.25">
      <c r="A131" s="81">
        <v>122</v>
      </c>
      <c r="B131" s="209" t="s">
        <v>192</v>
      </c>
      <c r="C131" s="209"/>
      <c r="D131" s="58" t="s">
        <v>442</v>
      </c>
      <c r="E131" s="45" t="s">
        <v>81</v>
      </c>
      <c r="F131" s="46">
        <f>COUNTA(H131:S131)</f>
        <v>2</v>
      </c>
      <c r="G131" s="36">
        <f>COUNTA(T131:AW131)</f>
        <v>0</v>
      </c>
      <c r="H131" s="18" t="s">
        <v>370</v>
      </c>
      <c r="I131" s="18"/>
      <c r="J131" s="18"/>
      <c r="K131" s="18" t="s">
        <v>370</v>
      </c>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47"/>
      <c r="AY131" s="93">
        <f>IF(E131="neattiecas",1,IF(E131="atbilst pilnībā",10,IF(E131="atbilst daļēji",100,IF(E131="neatbilst",1000,0))))</f>
        <v>1000</v>
      </c>
      <c r="AZ131" s="93">
        <v>122</v>
      </c>
      <c r="BA131" s="93" t="s">
        <v>355</v>
      </c>
      <c r="BB131" s="93"/>
      <c r="BC131" s="44">
        <v>2</v>
      </c>
      <c r="BD131" s="15">
        <v>45809</v>
      </c>
      <c r="BE131" s="15">
        <v>45869</v>
      </c>
      <c r="BF131" s="101" t="s">
        <v>85</v>
      </c>
      <c r="BG131" s="6" t="s">
        <v>372</v>
      </c>
      <c r="BH131" s="170" t="s">
        <v>453</v>
      </c>
      <c r="BI131" s="170" t="s">
        <v>453</v>
      </c>
      <c r="BJ131" s="170" t="s">
        <v>453</v>
      </c>
      <c r="BK131" s="61" t="s">
        <v>501</v>
      </c>
    </row>
    <row r="132" spans="1:63" s="7" customFormat="1" ht="57.75" hidden="1" customHeight="1" outlineLevel="2" x14ac:dyDescent="0.25">
      <c r="A132" s="81">
        <v>123</v>
      </c>
      <c r="B132" s="209" t="s">
        <v>193</v>
      </c>
      <c r="C132" s="209"/>
      <c r="D132" s="58" t="s">
        <v>297</v>
      </c>
      <c r="E132" s="45" t="s">
        <v>81</v>
      </c>
      <c r="F132" s="46">
        <f>COUNTA(H132:S132)</f>
        <v>2</v>
      </c>
      <c r="G132" s="36">
        <f>COUNTA(T132:AW132)</f>
        <v>0</v>
      </c>
      <c r="H132" s="18" t="s">
        <v>370</v>
      </c>
      <c r="I132" s="18"/>
      <c r="J132" s="18"/>
      <c r="K132" s="18"/>
      <c r="L132" s="18"/>
      <c r="M132" s="18"/>
      <c r="N132" s="18"/>
      <c r="O132" s="18"/>
      <c r="P132" s="18"/>
      <c r="Q132" s="18" t="s">
        <v>370</v>
      </c>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47"/>
      <c r="AY132" s="93">
        <f>IF(E132="neattiecas",1,IF(E132="atbilst pilnībā",10,IF(E132="atbilst daļēji",100,IF(E132="neatbilst",1000,0))))</f>
        <v>1000</v>
      </c>
      <c r="AZ132" s="93">
        <v>123</v>
      </c>
      <c r="BA132" s="93" t="s">
        <v>355</v>
      </c>
      <c r="BB132" s="93"/>
      <c r="BC132" s="44">
        <v>3</v>
      </c>
      <c r="BD132" s="170" t="s">
        <v>453</v>
      </c>
      <c r="BE132" s="15">
        <v>46023</v>
      </c>
      <c r="BF132" s="101" t="s">
        <v>85</v>
      </c>
      <c r="BG132" s="6" t="s">
        <v>372</v>
      </c>
      <c r="BH132" s="170" t="s">
        <v>453</v>
      </c>
      <c r="BI132" s="170" t="s">
        <v>453</v>
      </c>
      <c r="BJ132" s="170" t="s">
        <v>453</v>
      </c>
      <c r="BK132" s="61" t="s">
        <v>502</v>
      </c>
    </row>
    <row r="133" spans="1:63" s="7" customFormat="1" ht="69.75" hidden="1" customHeight="1" outlineLevel="2" x14ac:dyDescent="0.25">
      <c r="A133" s="81">
        <v>124</v>
      </c>
      <c r="B133" s="209" t="s">
        <v>194</v>
      </c>
      <c r="C133" s="209"/>
      <c r="D133" s="58" t="s">
        <v>443</v>
      </c>
      <c r="E133" s="45" t="s">
        <v>81</v>
      </c>
      <c r="F133" s="46">
        <f>COUNTA(H133:S133)</f>
        <v>3</v>
      </c>
      <c r="G133" s="36">
        <f>COUNTA(T133:AW133)</f>
        <v>1</v>
      </c>
      <c r="H133" s="18" t="s">
        <v>370</v>
      </c>
      <c r="I133" s="18"/>
      <c r="J133" s="18"/>
      <c r="K133" s="18"/>
      <c r="L133" s="18"/>
      <c r="M133" s="18" t="s">
        <v>370</v>
      </c>
      <c r="N133" s="18"/>
      <c r="O133" s="18"/>
      <c r="P133" s="18"/>
      <c r="Q133" s="18" t="s">
        <v>370</v>
      </c>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t="s">
        <v>370</v>
      </c>
      <c r="AT133" s="18"/>
      <c r="AU133" s="18"/>
      <c r="AV133" s="18"/>
      <c r="AW133" s="18"/>
      <c r="AX133" s="47"/>
      <c r="AY133" s="93">
        <f>IF(E133="neattiecas",1,IF(E133="atbilst pilnībā",10,IF(E133="atbilst daļēji",100,IF(E133="neatbilst",1000,0))))</f>
        <v>1000</v>
      </c>
      <c r="AZ133" s="93">
        <v>124</v>
      </c>
      <c r="BA133" s="93" t="s">
        <v>355</v>
      </c>
      <c r="BB133" s="93"/>
      <c r="BC133" s="44">
        <v>3</v>
      </c>
      <c r="BD133" s="170" t="s">
        <v>453</v>
      </c>
      <c r="BE133" s="15">
        <v>46174</v>
      </c>
      <c r="BF133" s="101" t="s">
        <v>85</v>
      </c>
      <c r="BG133" s="6" t="s">
        <v>372</v>
      </c>
      <c r="BH133" s="170" t="s">
        <v>453</v>
      </c>
      <c r="BI133" s="170" t="s">
        <v>453</v>
      </c>
      <c r="BJ133" s="170" t="s">
        <v>453</v>
      </c>
      <c r="BK133" s="61" t="s">
        <v>503</v>
      </c>
    </row>
    <row r="134" spans="1:63" s="7" customFormat="1" ht="59.25" hidden="1" customHeight="1" outlineLevel="2" x14ac:dyDescent="0.25">
      <c r="A134" s="81">
        <v>125</v>
      </c>
      <c r="B134" s="209" t="s">
        <v>195</v>
      </c>
      <c r="C134" s="209"/>
      <c r="D134" s="58" t="s">
        <v>298</v>
      </c>
      <c r="E134" s="45" t="s">
        <v>81</v>
      </c>
      <c r="F134" s="46">
        <f>COUNTA(H134:S134)</f>
        <v>2</v>
      </c>
      <c r="G134" s="36">
        <f>COUNTA(T134:AW134)</f>
        <v>0</v>
      </c>
      <c r="H134" s="18" t="s">
        <v>370</v>
      </c>
      <c r="I134" s="18"/>
      <c r="J134" s="18"/>
      <c r="K134" s="18"/>
      <c r="L134" s="18"/>
      <c r="M134" s="18"/>
      <c r="N134" s="18"/>
      <c r="O134" s="18"/>
      <c r="P134" s="18"/>
      <c r="Q134" s="18" t="s">
        <v>370</v>
      </c>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47"/>
      <c r="AY134" s="93">
        <f>IF(E134="neattiecas",1,IF(E134="atbilst pilnībā",10,IF(E134="atbilst daļēji",100,IF(E134="neatbilst",1000,0))))</f>
        <v>1000</v>
      </c>
      <c r="AZ134" s="93">
        <v>125</v>
      </c>
      <c r="BA134" s="93" t="s">
        <v>355</v>
      </c>
      <c r="BB134" s="93"/>
      <c r="BC134" s="44">
        <v>3</v>
      </c>
      <c r="BD134" s="170" t="s">
        <v>453</v>
      </c>
      <c r="BE134" s="15">
        <v>46174</v>
      </c>
      <c r="BF134" s="101" t="s">
        <v>85</v>
      </c>
      <c r="BG134" s="6" t="s">
        <v>372</v>
      </c>
      <c r="BH134" s="170" t="s">
        <v>453</v>
      </c>
      <c r="BI134" s="170" t="s">
        <v>453</v>
      </c>
      <c r="BJ134" s="170" t="s">
        <v>453</v>
      </c>
      <c r="BK134" s="61" t="s">
        <v>508</v>
      </c>
    </row>
    <row r="135" spans="1:63" ht="35.1" customHeight="1" outlineLevel="1" collapsed="1" x14ac:dyDescent="0.25">
      <c r="A135" s="81">
        <v>126</v>
      </c>
      <c r="B135" s="60" t="s">
        <v>53</v>
      </c>
      <c r="C135" s="207" t="s">
        <v>54</v>
      </c>
      <c r="D135" s="208"/>
      <c r="E135" s="28" t="str">
        <f>IF(AY135&gt;999,"neatbilst",IF(AY135&gt;99,"atbilst daļēji",IF(AY135&gt;9,"atbilst pilnībā",IF(AY135&gt;0,"neattiecas",0))))</f>
        <v>neatbilst</v>
      </c>
      <c r="F135" s="52">
        <f>SUM(F136:F138)</f>
        <v>6</v>
      </c>
      <c r="G135" s="52">
        <f>SUM(G136:G138)</f>
        <v>3</v>
      </c>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2">
        <f>AW8</f>
        <v>0</v>
      </c>
      <c r="AY135" s="93">
        <f>SUM(AY136:AY138)</f>
        <v>3000</v>
      </c>
      <c r="AZ135" s="93">
        <v>126</v>
      </c>
      <c r="BA135" s="93"/>
      <c r="BB135" s="93" t="s">
        <v>107</v>
      </c>
      <c r="BC135" s="54"/>
      <c r="BD135" s="55">
        <f>MIN(BD136:BD138)</f>
        <v>0</v>
      </c>
      <c r="BE135" s="55">
        <f>MAX(BE136:BE138)</f>
        <v>46388</v>
      </c>
      <c r="BF135" s="100"/>
      <c r="BG135" s="54"/>
      <c r="BH135" s="56"/>
      <c r="BI135" s="57"/>
      <c r="BJ135" s="57"/>
      <c r="BK135" s="62"/>
    </row>
    <row r="136" spans="1:63" s="7" customFormat="1" ht="70.5" hidden="1" customHeight="1" outlineLevel="2" x14ac:dyDescent="0.25">
      <c r="A136" s="81">
        <v>127</v>
      </c>
      <c r="B136" s="209" t="s">
        <v>196</v>
      </c>
      <c r="C136" s="209"/>
      <c r="D136" s="58" t="s">
        <v>444</v>
      </c>
      <c r="E136" s="45" t="s">
        <v>81</v>
      </c>
      <c r="F136" s="46">
        <f>COUNTA(H136:S136)</f>
        <v>2</v>
      </c>
      <c r="G136" s="36">
        <f>COUNTA(T136:AW136)</f>
        <v>1</v>
      </c>
      <c r="H136" s="18"/>
      <c r="I136" s="18"/>
      <c r="J136" s="18"/>
      <c r="K136" s="18" t="s">
        <v>370</v>
      </c>
      <c r="L136" s="18" t="s">
        <v>370</v>
      </c>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t="s">
        <v>370</v>
      </c>
      <c r="AV136" s="18"/>
      <c r="AW136" s="18"/>
      <c r="AX136" s="47"/>
      <c r="AY136" s="93">
        <f>IF(E136="neattiecas",1,IF(E136="atbilst pilnībā",10,IF(E136="atbilst daļēji",100,IF(E136="neatbilst",1000,0))))</f>
        <v>1000</v>
      </c>
      <c r="AZ136" s="93">
        <v>127</v>
      </c>
      <c r="BA136" s="93" t="s">
        <v>355</v>
      </c>
      <c r="BB136" s="93"/>
      <c r="BC136" s="44">
        <v>3</v>
      </c>
      <c r="BD136" s="170" t="s">
        <v>453</v>
      </c>
      <c r="BE136" s="15">
        <v>46023</v>
      </c>
      <c r="BF136" s="101" t="s">
        <v>85</v>
      </c>
      <c r="BG136" s="6" t="s">
        <v>372</v>
      </c>
      <c r="BH136" s="170" t="s">
        <v>453</v>
      </c>
      <c r="BI136" s="170" t="s">
        <v>453</v>
      </c>
      <c r="BJ136" s="170" t="s">
        <v>453</v>
      </c>
      <c r="BK136" s="61" t="s">
        <v>519</v>
      </c>
    </row>
    <row r="137" spans="1:63" s="7" customFormat="1" ht="87.75" hidden="1" customHeight="1" outlineLevel="2" x14ac:dyDescent="0.25">
      <c r="A137" s="81">
        <v>128</v>
      </c>
      <c r="B137" s="209" t="s">
        <v>197</v>
      </c>
      <c r="C137" s="209"/>
      <c r="D137" s="58" t="s">
        <v>445</v>
      </c>
      <c r="E137" s="45" t="s">
        <v>81</v>
      </c>
      <c r="F137" s="46">
        <f>COUNTA(H137:S137)</f>
        <v>3</v>
      </c>
      <c r="G137" s="36">
        <f>COUNTA(T137:AW137)</f>
        <v>1</v>
      </c>
      <c r="H137" s="18"/>
      <c r="I137" s="18"/>
      <c r="J137" s="18"/>
      <c r="K137" s="18" t="s">
        <v>370</v>
      </c>
      <c r="L137" s="18" t="s">
        <v>370</v>
      </c>
      <c r="M137" s="18"/>
      <c r="N137" s="18"/>
      <c r="O137" s="18"/>
      <c r="P137" s="18"/>
      <c r="Q137" s="18"/>
      <c r="R137" s="18" t="s">
        <v>370</v>
      </c>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t="s">
        <v>370</v>
      </c>
      <c r="AV137" s="18"/>
      <c r="AW137" s="18"/>
      <c r="AX137" s="47"/>
      <c r="AY137" s="93">
        <f>IF(E137="neattiecas",1,IF(E137="atbilst pilnībā",10,IF(E137="atbilst daļēji",100,IF(E137="neatbilst",1000,0))))</f>
        <v>1000</v>
      </c>
      <c r="AZ137" s="93">
        <v>128</v>
      </c>
      <c r="BA137" s="93" t="s">
        <v>355</v>
      </c>
      <c r="BB137" s="93"/>
      <c r="BC137" s="44">
        <v>3</v>
      </c>
      <c r="BD137" s="170" t="s">
        <v>453</v>
      </c>
      <c r="BE137" s="15">
        <v>46023</v>
      </c>
      <c r="BF137" s="101" t="s">
        <v>85</v>
      </c>
      <c r="BG137" s="6" t="s">
        <v>372</v>
      </c>
      <c r="BH137" s="170" t="s">
        <v>453</v>
      </c>
      <c r="BI137" s="170" t="s">
        <v>453</v>
      </c>
      <c r="BJ137" s="170" t="s">
        <v>453</v>
      </c>
      <c r="BK137" s="61" t="s">
        <v>520</v>
      </c>
    </row>
    <row r="138" spans="1:63" s="7" customFormat="1" ht="66.75" hidden="1" customHeight="1" outlineLevel="2" x14ac:dyDescent="0.25">
      <c r="A138" s="81">
        <v>129</v>
      </c>
      <c r="B138" s="209" t="s">
        <v>198</v>
      </c>
      <c r="C138" s="209"/>
      <c r="D138" s="58" t="s">
        <v>446</v>
      </c>
      <c r="E138" s="45" t="s">
        <v>81</v>
      </c>
      <c r="F138" s="46">
        <f>COUNTA(H138:S138)</f>
        <v>1</v>
      </c>
      <c r="G138" s="36">
        <f>COUNTA(T138:AW138)</f>
        <v>1</v>
      </c>
      <c r="H138" s="18"/>
      <c r="I138" s="18"/>
      <c r="J138" s="18"/>
      <c r="K138" s="18"/>
      <c r="L138" s="18"/>
      <c r="M138" s="18"/>
      <c r="N138" s="18"/>
      <c r="O138" s="18"/>
      <c r="P138" s="18"/>
      <c r="Q138" s="18" t="s">
        <v>370</v>
      </c>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t="s">
        <v>370</v>
      </c>
      <c r="AU138" s="18"/>
      <c r="AV138" s="18"/>
      <c r="AW138" s="18"/>
      <c r="AX138" s="47"/>
      <c r="AY138" s="93">
        <f>IF(E138="neattiecas",1,IF(E138="atbilst pilnībā",10,IF(E138="atbilst daļēji",100,IF(E138="neatbilst",1000,0))))</f>
        <v>1000</v>
      </c>
      <c r="AZ138" s="93">
        <v>129</v>
      </c>
      <c r="BA138" s="93" t="s">
        <v>355</v>
      </c>
      <c r="BB138" s="93"/>
      <c r="BC138" s="44">
        <v>3</v>
      </c>
      <c r="BD138" s="170" t="s">
        <v>453</v>
      </c>
      <c r="BE138" s="15">
        <v>46388</v>
      </c>
      <c r="BF138" s="101" t="s">
        <v>85</v>
      </c>
      <c r="BG138" s="6" t="s">
        <v>372</v>
      </c>
      <c r="BH138" s="170" t="s">
        <v>453</v>
      </c>
      <c r="BI138" s="170" t="s">
        <v>453</v>
      </c>
      <c r="BJ138" s="170" t="s">
        <v>453</v>
      </c>
      <c r="BK138" s="61" t="s">
        <v>447</v>
      </c>
    </row>
    <row r="139" spans="1:63" s="8" customFormat="1" ht="35.1" customHeight="1" x14ac:dyDescent="0.25">
      <c r="A139" s="81">
        <v>130</v>
      </c>
      <c r="B139" s="210" t="s">
        <v>308</v>
      </c>
      <c r="C139" s="210"/>
      <c r="D139" s="210"/>
      <c r="E139" s="210"/>
      <c r="F139" s="67">
        <f>SUMIFS(F140:F152,$BB140:$BB152,"w")</f>
        <v>4</v>
      </c>
      <c r="G139" s="67">
        <f>SUMIFS(G140:G152,$BB140:$BB152,"w")</f>
        <v>4</v>
      </c>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7"/>
      <c r="AY139" s="92"/>
      <c r="AZ139" s="93">
        <v>130</v>
      </c>
      <c r="BA139" s="92"/>
      <c r="BB139" s="92"/>
      <c r="BC139" s="67"/>
      <c r="BD139" s="69">
        <f t="array" ref="BD139">MIN(IF(BD145:BD152&gt;0,BD145:BD152))</f>
        <v>45658</v>
      </c>
      <c r="BE139" s="69">
        <f t="array" ref="BE139">MAX(IF(BE145:BE152&gt;0,BE145:BE152))</f>
        <v>46388</v>
      </c>
      <c r="BF139" s="70"/>
      <c r="BG139" s="71"/>
      <c r="BH139" s="71"/>
      <c r="BI139" s="72"/>
      <c r="BJ139" s="72"/>
      <c r="BK139" s="73"/>
    </row>
    <row r="140" spans="1:63" ht="35.1" customHeight="1" outlineLevel="1" collapsed="1" x14ac:dyDescent="0.25">
      <c r="A140" s="81">
        <v>131</v>
      </c>
      <c r="B140" s="75" t="s">
        <v>309</v>
      </c>
      <c r="C140" s="212" t="s">
        <v>299</v>
      </c>
      <c r="D140" s="208"/>
      <c r="E140" s="28" t="str">
        <f>IF(AY140&gt;999,"neatbilst",IF(AY140&gt;99,"atbilst daļēji",IF(AY140&gt;9,"atbilst pilnībā",IF(AY140&gt;0,"neattiecas",0))))</f>
        <v>neatbilst</v>
      </c>
      <c r="F140" s="52">
        <f>SUM(F141:F144)</f>
        <v>0</v>
      </c>
      <c r="G140" s="52">
        <f>SUM(G141:G144)</f>
        <v>1</v>
      </c>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2"/>
      <c r="AY140" s="93">
        <f>SUM(AY141:AY144)</f>
        <v>1030</v>
      </c>
      <c r="AZ140" s="93">
        <v>131</v>
      </c>
      <c r="BA140" s="93"/>
      <c r="BB140" s="93" t="s">
        <v>107</v>
      </c>
      <c r="BC140" s="54"/>
      <c r="BD140" s="55">
        <f>MIN(BD141:BD144)</f>
        <v>45901</v>
      </c>
      <c r="BE140" s="55">
        <f>MAX(BE141:BE144)</f>
        <v>46203</v>
      </c>
      <c r="BF140" s="100"/>
      <c r="BG140" s="54"/>
      <c r="BH140" s="56"/>
      <c r="BI140" s="57"/>
      <c r="BJ140" s="57"/>
      <c r="BK140" s="62"/>
    </row>
    <row r="141" spans="1:63" s="7" customFormat="1" ht="29.25" hidden="1" customHeight="1" outlineLevel="2" x14ac:dyDescent="0.25">
      <c r="A141" s="81">
        <v>132</v>
      </c>
      <c r="B141" s="211" t="s">
        <v>311</v>
      </c>
      <c r="C141" s="211"/>
      <c r="D141" s="58" t="s">
        <v>300</v>
      </c>
      <c r="E141" s="45" t="s">
        <v>76</v>
      </c>
      <c r="F141" s="46">
        <f>COUNTA(H141:S141)</f>
        <v>0</v>
      </c>
      <c r="G141" s="36">
        <f>COUNTA(T141:AW141)</f>
        <v>0</v>
      </c>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47"/>
      <c r="AY141" s="93">
        <f>IF(E141="neattiecas",1,IF(E141="atbilst pilnībā",10,IF(E141="atbilst daļēji",100,IF(E141="neatbilst",1000,0))))</f>
        <v>10</v>
      </c>
      <c r="AZ141" s="93">
        <v>132</v>
      </c>
      <c r="BA141" s="93" t="s">
        <v>355</v>
      </c>
      <c r="BB141" s="93"/>
      <c r="BC141" s="44"/>
      <c r="BD141" s="15"/>
      <c r="BE141" s="15"/>
      <c r="BF141" s="101"/>
      <c r="BG141" s="6"/>
      <c r="BH141" s="6"/>
      <c r="BI141" s="29"/>
      <c r="BJ141" s="6"/>
      <c r="BK141" s="61"/>
    </row>
    <row r="142" spans="1:63" s="7" customFormat="1" ht="24.95" hidden="1" customHeight="1" outlineLevel="2" x14ac:dyDescent="0.25">
      <c r="A142" s="81">
        <v>133</v>
      </c>
      <c r="B142" s="211" t="s">
        <v>312</v>
      </c>
      <c r="C142" s="211"/>
      <c r="D142" s="58" t="s">
        <v>301</v>
      </c>
      <c r="E142" s="45" t="s">
        <v>76</v>
      </c>
      <c r="F142" s="46">
        <f>COUNTA(H142:S142)</f>
        <v>0</v>
      </c>
      <c r="G142" s="36">
        <f>COUNTA(T142:AW142)</f>
        <v>0</v>
      </c>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47"/>
      <c r="AY142" s="93">
        <f>IF(E142="neattiecas",1,IF(E142="atbilst pilnībā",10,IF(E142="atbilst daļēji",100,IF(E142="neatbilst",1000,0))))</f>
        <v>10</v>
      </c>
      <c r="AZ142" s="93">
        <v>133</v>
      </c>
      <c r="BA142" s="93" t="s">
        <v>355</v>
      </c>
      <c r="BB142" s="93"/>
      <c r="BC142" s="44"/>
      <c r="BD142" s="15"/>
      <c r="BE142" s="15"/>
      <c r="BF142" s="101"/>
      <c r="BG142" s="6"/>
      <c r="BH142" s="6"/>
      <c r="BI142" s="29"/>
      <c r="BJ142" s="6"/>
      <c r="BK142" s="61"/>
    </row>
    <row r="143" spans="1:63" s="7" customFormat="1" ht="35.1" hidden="1" customHeight="1" outlineLevel="2" x14ac:dyDescent="0.25">
      <c r="A143" s="81">
        <v>134</v>
      </c>
      <c r="B143" s="211" t="s">
        <v>313</v>
      </c>
      <c r="C143" s="211"/>
      <c r="D143" s="58" t="s">
        <v>302</v>
      </c>
      <c r="E143" s="45" t="s">
        <v>76</v>
      </c>
      <c r="F143" s="46">
        <f>COUNTA(H143:S143)</f>
        <v>0</v>
      </c>
      <c r="G143" s="36">
        <f>COUNTA(T143:AW143)</f>
        <v>0</v>
      </c>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47"/>
      <c r="AY143" s="93">
        <f>IF(E143="neattiecas",1,IF(E143="atbilst pilnībā",10,IF(E143="atbilst daļēji",100,IF(E143="neatbilst",1000,0))))</f>
        <v>10</v>
      </c>
      <c r="AZ143" s="93">
        <v>134</v>
      </c>
      <c r="BA143" s="93" t="s">
        <v>355</v>
      </c>
      <c r="BB143" s="93"/>
      <c r="BC143" s="44"/>
      <c r="BD143" s="15"/>
      <c r="BE143" s="15"/>
      <c r="BF143" s="101"/>
      <c r="BG143" s="6"/>
      <c r="BH143" s="6"/>
      <c r="BI143" s="29"/>
      <c r="BJ143" s="6"/>
      <c r="BK143" s="61"/>
    </row>
    <row r="144" spans="1:63" s="7" customFormat="1" ht="35.1" hidden="1" customHeight="1" outlineLevel="2" x14ac:dyDescent="0.25">
      <c r="A144" s="81">
        <v>135</v>
      </c>
      <c r="B144" s="211" t="s">
        <v>314</v>
      </c>
      <c r="C144" s="211"/>
      <c r="D144" s="58" t="s">
        <v>306</v>
      </c>
      <c r="E144" s="45" t="s">
        <v>81</v>
      </c>
      <c r="F144" s="46">
        <f>COUNTA(H144:S144)</f>
        <v>0</v>
      </c>
      <c r="G144" s="36">
        <f>COUNTA(T144:AW144)</f>
        <v>1</v>
      </c>
      <c r="H144" s="18"/>
      <c r="I144" s="18"/>
      <c r="J144" s="18"/>
      <c r="K144" s="18"/>
      <c r="L144" s="18"/>
      <c r="M144" s="18"/>
      <c r="N144" s="18"/>
      <c r="O144" s="18"/>
      <c r="P144" s="18"/>
      <c r="Q144" s="18"/>
      <c r="R144" s="18"/>
      <c r="S144" s="18"/>
      <c r="T144" s="18"/>
      <c r="U144" s="18"/>
      <c r="V144" s="18" t="s">
        <v>370</v>
      </c>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47"/>
      <c r="AY144" s="93">
        <f>IF(E144="neattiecas",1,IF(E144="atbilst pilnībā",10,IF(E144="atbilst daļēji",100,IF(E144="neatbilst",1000,0))))</f>
        <v>1000</v>
      </c>
      <c r="AZ144" s="93">
        <v>135</v>
      </c>
      <c r="BA144" s="93" t="s">
        <v>355</v>
      </c>
      <c r="BB144" s="93"/>
      <c r="BC144" s="44">
        <v>3</v>
      </c>
      <c r="BD144" s="15">
        <v>45901</v>
      </c>
      <c r="BE144" s="15">
        <v>46203</v>
      </c>
      <c r="BF144" s="101" t="s">
        <v>85</v>
      </c>
      <c r="BG144" s="6" t="s">
        <v>372</v>
      </c>
      <c r="BH144" s="170" t="s">
        <v>453</v>
      </c>
      <c r="BI144" s="170" t="s">
        <v>453</v>
      </c>
      <c r="BJ144" s="170" t="s">
        <v>453</v>
      </c>
      <c r="BK144" s="61" t="s">
        <v>509</v>
      </c>
    </row>
    <row r="145" spans="1:63" ht="35.1" customHeight="1" outlineLevel="1" collapsed="1" x14ac:dyDescent="0.25">
      <c r="A145" s="81">
        <v>136</v>
      </c>
      <c r="B145" s="75" t="s">
        <v>310</v>
      </c>
      <c r="C145" s="212" t="s">
        <v>304</v>
      </c>
      <c r="D145" s="208"/>
      <c r="E145" s="28" t="str">
        <f>IF(AY145&gt;999,"neatbilst",IF(AY145&gt;99,"atbilst daļēji",IF(AY145&gt;9,"atbilst pilnībā",IF(AY145&gt;0,"neattiecas",0))))</f>
        <v>neatbilst</v>
      </c>
      <c r="F145" s="52">
        <f>SUM(F146:F152)</f>
        <v>4</v>
      </c>
      <c r="G145" s="52">
        <f>SUM(G146:G152)</f>
        <v>3</v>
      </c>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2"/>
      <c r="AY145" s="93">
        <f>SUM(AY146:AY152)</f>
        <v>2320</v>
      </c>
      <c r="AZ145" s="93">
        <v>136</v>
      </c>
      <c r="BA145" s="93"/>
      <c r="BB145" s="93" t="s">
        <v>107</v>
      </c>
      <c r="BC145" s="54"/>
      <c r="BD145" s="55">
        <f>MIN(BD146:BD152)</f>
        <v>45658</v>
      </c>
      <c r="BE145" s="55">
        <f>MAX(BE146:BE152)</f>
        <v>46388</v>
      </c>
      <c r="BF145" s="100"/>
      <c r="BG145" s="54"/>
      <c r="BH145" s="56"/>
      <c r="BI145" s="57"/>
      <c r="BJ145" s="57"/>
      <c r="BK145" s="62"/>
    </row>
    <row r="146" spans="1:63" s="7" customFormat="1" ht="79.5" hidden="1" customHeight="1" outlineLevel="2" x14ac:dyDescent="0.25">
      <c r="A146" s="81">
        <v>137</v>
      </c>
      <c r="B146" s="211" t="s">
        <v>315</v>
      </c>
      <c r="C146" s="211"/>
      <c r="D146" s="58" t="s">
        <v>303</v>
      </c>
      <c r="E146" s="45" t="s">
        <v>76</v>
      </c>
      <c r="F146" s="46">
        <f t="shared" ref="F146:F152" si="20">COUNTA(H146:S146)</f>
        <v>0</v>
      </c>
      <c r="G146" s="36">
        <f t="shared" ref="G146:G152" si="21">COUNTA(T146:AW146)</f>
        <v>0</v>
      </c>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47"/>
      <c r="AY146" s="93">
        <f t="shared" ref="AY146:AY152" si="22">IF(E146="neattiecas",1,IF(E146="atbilst pilnībā",10,IF(E146="atbilst daļēji",100,IF(E146="neatbilst",1000,0))))</f>
        <v>10</v>
      </c>
      <c r="AZ146" s="93">
        <v>137</v>
      </c>
      <c r="BA146" s="93" t="s">
        <v>355</v>
      </c>
      <c r="BB146" s="93"/>
      <c r="BC146" s="61"/>
      <c r="BD146" s="61"/>
      <c r="BE146" s="61"/>
      <c r="BF146" s="61"/>
      <c r="BG146" s="61"/>
      <c r="BH146" s="61"/>
      <c r="BI146" s="61"/>
      <c r="BJ146" s="61"/>
      <c r="BK146" s="61" t="s">
        <v>560</v>
      </c>
    </row>
    <row r="147" spans="1:63" s="7" customFormat="1" ht="114.95" hidden="1" customHeight="1" outlineLevel="2" x14ac:dyDescent="0.25">
      <c r="A147" s="81">
        <v>138</v>
      </c>
      <c r="B147" s="211" t="s">
        <v>316</v>
      </c>
      <c r="C147" s="211"/>
      <c r="D147" s="58" t="s">
        <v>448</v>
      </c>
      <c r="E147" s="45" t="s">
        <v>77</v>
      </c>
      <c r="F147" s="46">
        <f t="shared" si="20"/>
        <v>1</v>
      </c>
      <c r="G147" s="36">
        <f t="shared" si="21"/>
        <v>1</v>
      </c>
      <c r="H147" s="18"/>
      <c r="I147" s="18"/>
      <c r="J147" s="18"/>
      <c r="K147" s="18"/>
      <c r="L147" s="18"/>
      <c r="M147" s="18"/>
      <c r="N147" s="18"/>
      <c r="O147" s="18"/>
      <c r="P147" s="18"/>
      <c r="Q147" s="18" t="s">
        <v>370</v>
      </c>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t="s">
        <v>370</v>
      </c>
      <c r="AU147" s="18"/>
      <c r="AV147" s="18"/>
      <c r="AW147" s="18"/>
      <c r="AX147" s="47"/>
      <c r="AY147" s="93">
        <f t="shared" si="22"/>
        <v>100</v>
      </c>
      <c r="AZ147" s="93">
        <v>138</v>
      </c>
      <c r="BA147" s="93" t="s">
        <v>355</v>
      </c>
      <c r="BB147" s="93"/>
      <c r="BC147" s="44">
        <v>4</v>
      </c>
      <c r="BD147" s="15">
        <v>45749</v>
      </c>
      <c r="BE147" s="15">
        <v>46021</v>
      </c>
      <c r="BF147" s="101" t="s">
        <v>84</v>
      </c>
      <c r="BG147" s="6" t="s">
        <v>372</v>
      </c>
      <c r="BH147" s="170" t="s">
        <v>453</v>
      </c>
      <c r="BI147" s="170" t="s">
        <v>453</v>
      </c>
      <c r="BJ147" s="170" t="s">
        <v>453</v>
      </c>
      <c r="BK147" s="61" t="s">
        <v>450</v>
      </c>
    </row>
    <row r="148" spans="1:63" s="7" customFormat="1" ht="111" hidden="1" customHeight="1" outlineLevel="2" x14ac:dyDescent="0.25">
      <c r="A148" s="81">
        <v>139</v>
      </c>
      <c r="B148" s="211" t="s">
        <v>317</v>
      </c>
      <c r="C148" s="211"/>
      <c r="D148" s="58" t="s">
        <v>449</v>
      </c>
      <c r="E148" s="45" t="s">
        <v>77</v>
      </c>
      <c r="F148" s="46">
        <f t="shared" si="20"/>
        <v>1</v>
      </c>
      <c r="G148" s="36">
        <f t="shared" si="21"/>
        <v>1</v>
      </c>
      <c r="H148" s="18"/>
      <c r="I148" s="18"/>
      <c r="J148" s="18"/>
      <c r="K148" s="18"/>
      <c r="L148" s="18"/>
      <c r="M148" s="18"/>
      <c r="N148" s="18"/>
      <c r="O148" s="18"/>
      <c r="P148" s="18"/>
      <c r="Q148" s="18"/>
      <c r="R148" s="18" t="s">
        <v>370</v>
      </c>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t="s">
        <v>370</v>
      </c>
      <c r="AU148" s="18"/>
      <c r="AV148" s="18"/>
      <c r="AW148" s="18"/>
      <c r="AX148" s="47"/>
      <c r="AY148" s="93">
        <f t="shared" si="22"/>
        <v>100</v>
      </c>
      <c r="AZ148" s="93">
        <v>139</v>
      </c>
      <c r="BA148" s="93" t="s">
        <v>355</v>
      </c>
      <c r="BB148" s="93"/>
      <c r="BC148" s="44">
        <v>4</v>
      </c>
      <c r="BD148" s="170" t="s">
        <v>453</v>
      </c>
      <c r="BE148" s="15">
        <v>46388</v>
      </c>
      <c r="BF148" s="101" t="s">
        <v>85</v>
      </c>
      <c r="BG148" s="6" t="s">
        <v>372</v>
      </c>
      <c r="BH148" s="170" t="s">
        <v>453</v>
      </c>
      <c r="BI148" s="170" t="s">
        <v>453</v>
      </c>
      <c r="BJ148" s="170" t="s">
        <v>453</v>
      </c>
      <c r="BK148" s="61" t="s">
        <v>510</v>
      </c>
    </row>
    <row r="149" spans="1:63" s="7" customFormat="1" ht="35.1" hidden="1" customHeight="1" outlineLevel="2" x14ac:dyDescent="0.25">
      <c r="A149" s="81">
        <v>140</v>
      </c>
      <c r="B149" s="211" t="s">
        <v>318</v>
      </c>
      <c r="C149" s="211"/>
      <c r="D149" s="58" t="s">
        <v>451</v>
      </c>
      <c r="E149" s="45" t="s">
        <v>76</v>
      </c>
      <c r="F149" s="46">
        <f t="shared" si="20"/>
        <v>0</v>
      </c>
      <c r="G149" s="36">
        <f t="shared" si="21"/>
        <v>0</v>
      </c>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47"/>
      <c r="AY149" s="93">
        <f t="shared" si="22"/>
        <v>10</v>
      </c>
      <c r="AZ149" s="93">
        <v>140</v>
      </c>
      <c r="BA149" s="93" t="s">
        <v>355</v>
      </c>
      <c r="BB149" s="93"/>
      <c r="BC149" s="44"/>
      <c r="BD149" s="15"/>
      <c r="BE149" s="15"/>
      <c r="BF149" s="101"/>
      <c r="BG149" s="6"/>
      <c r="BH149" s="6"/>
      <c r="BI149" s="29"/>
      <c r="BJ149" s="6"/>
      <c r="BK149" s="61"/>
    </row>
    <row r="150" spans="1:63" s="7" customFormat="1" ht="63" hidden="1" customHeight="1" outlineLevel="2" x14ac:dyDescent="0.25">
      <c r="A150" s="81">
        <v>141</v>
      </c>
      <c r="B150" s="211" t="s">
        <v>319</v>
      </c>
      <c r="C150" s="211"/>
      <c r="D150" s="58" t="s">
        <v>452</v>
      </c>
      <c r="E150" s="45" t="s">
        <v>77</v>
      </c>
      <c r="F150" s="46">
        <f t="shared" si="20"/>
        <v>1</v>
      </c>
      <c r="G150" s="36">
        <f t="shared" si="21"/>
        <v>1</v>
      </c>
      <c r="H150" s="18"/>
      <c r="I150" s="18"/>
      <c r="J150" s="18"/>
      <c r="K150" s="18"/>
      <c r="L150" s="18"/>
      <c r="M150" s="18"/>
      <c r="N150" s="18"/>
      <c r="O150" s="18"/>
      <c r="P150" s="18"/>
      <c r="Q150" s="18" t="s">
        <v>370</v>
      </c>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t="s">
        <v>370</v>
      </c>
      <c r="AV150" s="18"/>
      <c r="AW150" s="18"/>
      <c r="AX150" s="47"/>
      <c r="AY150" s="93">
        <f t="shared" si="22"/>
        <v>100</v>
      </c>
      <c r="AZ150" s="93">
        <v>141</v>
      </c>
      <c r="BA150" s="93" t="s">
        <v>355</v>
      </c>
      <c r="BB150" s="93"/>
      <c r="BC150" s="44">
        <v>2</v>
      </c>
      <c r="BD150" s="15">
        <v>45658</v>
      </c>
      <c r="BE150" s="15">
        <v>46203</v>
      </c>
      <c r="BF150" s="101" t="s">
        <v>84</v>
      </c>
      <c r="BG150" s="6" t="s">
        <v>372</v>
      </c>
      <c r="BH150" s="6" t="s">
        <v>453</v>
      </c>
      <c r="BI150" s="6" t="s">
        <v>453</v>
      </c>
      <c r="BJ150" s="6" t="s">
        <v>453</v>
      </c>
      <c r="BK150" s="61" t="s">
        <v>511</v>
      </c>
    </row>
    <row r="151" spans="1:63" s="7" customFormat="1" ht="24.95" hidden="1" customHeight="1" outlineLevel="2" x14ac:dyDescent="0.25">
      <c r="A151" s="81">
        <v>142</v>
      </c>
      <c r="B151" s="211" t="s">
        <v>320</v>
      </c>
      <c r="C151" s="211"/>
      <c r="D151" s="58" t="s">
        <v>305</v>
      </c>
      <c r="E151" s="45" t="s">
        <v>81</v>
      </c>
      <c r="F151" s="46">
        <f t="shared" si="20"/>
        <v>1</v>
      </c>
      <c r="G151" s="36">
        <f t="shared" si="21"/>
        <v>0</v>
      </c>
      <c r="H151" s="18"/>
      <c r="I151" s="18"/>
      <c r="J151" s="18"/>
      <c r="K151" s="18"/>
      <c r="L151" s="18"/>
      <c r="M151" s="18"/>
      <c r="N151" s="18"/>
      <c r="O151" s="18"/>
      <c r="P151" s="18"/>
      <c r="Q151" s="18" t="s">
        <v>370</v>
      </c>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47"/>
      <c r="AY151" s="93">
        <f t="shared" si="22"/>
        <v>1000</v>
      </c>
      <c r="AZ151" s="93">
        <v>142</v>
      </c>
      <c r="BA151" s="93" t="s">
        <v>355</v>
      </c>
      <c r="BB151" s="93"/>
      <c r="BC151" s="44">
        <v>4</v>
      </c>
      <c r="BD151" s="6" t="s">
        <v>453</v>
      </c>
      <c r="BE151" s="15">
        <v>45809</v>
      </c>
      <c r="BF151" s="101" t="s">
        <v>85</v>
      </c>
      <c r="BG151" s="6" t="s">
        <v>372</v>
      </c>
      <c r="BH151" s="6" t="s">
        <v>453</v>
      </c>
      <c r="BI151" s="6" t="s">
        <v>453</v>
      </c>
      <c r="BJ151" s="6" t="s">
        <v>453</v>
      </c>
      <c r="BK151" s="61" t="s">
        <v>512</v>
      </c>
    </row>
    <row r="152" spans="1:63" s="7" customFormat="1" ht="24.95" hidden="1" customHeight="1" outlineLevel="2" x14ac:dyDescent="0.25">
      <c r="A152" s="81">
        <v>143</v>
      </c>
      <c r="B152" s="211" t="s">
        <v>321</v>
      </c>
      <c r="C152" s="211"/>
      <c r="D152" s="58" t="s">
        <v>307</v>
      </c>
      <c r="E152" s="45" t="s">
        <v>81</v>
      </c>
      <c r="F152" s="46">
        <f t="shared" si="20"/>
        <v>0</v>
      </c>
      <c r="G152" s="36">
        <f t="shared" si="21"/>
        <v>0</v>
      </c>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47"/>
      <c r="AY152" s="93">
        <f t="shared" si="22"/>
        <v>1000</v>
      </c>
      <c r="AZ152" s="93">
        <v>143</v>
      </c>
      <c r="BA152" s="93" t="s">
        <v>355</v>
      </c>
      <c r="BB152" s="93"/>
      <c r="BC152" s="44">
        <v>3</v>
      </c>
      <c r="BD152" s="6" t="s">
        <v>453</v>
      </c>
      <c r="BE152" s="15">
        <v>45809</v>
      </c>
      <c r="BF152" s="101" t="s">
        <v>85</v>
      </c>
      <c r="BG152" s="6" t="s">
        <v>372</v>
      </c>
      <c r="BH152" s="6" t="s">
        <v>453</v>
      </c>
      <c r="BI152" s="6" t="s">
        <v>453</v>
      </c>
      <c r="BJ152" s="6" t="s">
        <v>453</v>
      </c>
      <c r="BK152" s="61" t="s">
        <v>600</v>
      </c>
    </row>
    <row r="153" spans="1:63" s="8" customFormat="1" ht="35.1" customHeight="1" x14ac:dyDescent="0.25">
      <c r="A153" s="81">
        <v>144</v>
      </c>
      <c r="B153" s="210" t="s">
        <v>253</v>
      </c>
      <c r="C153" s="210"/>
      <c r="D153" s="210"/>
      <c r="E153" s="210"/>
      <c r="F153" s="67">
        <f>SUMIFS(F154:F211,$BB154:$BB211,"w")</f>
        <v>45</v>
      </c>
      <c r="G153" s="67">
        <f>SUMIFS(G154:G211,$BB154:$BB211,"w")</f>
        <v>15</v>
      </c>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7"/>
      <c r="AY153" s="92"/>
      <c r="AZ153" s="93">
        <v>144</v>
      </c>
      <c r="BA153" s="92"/>
      <c r="BB153" s="92"/>
      <c r="BC153" s="67"/>
      <c r="BD153" s="69">
        <f t="array" ref="BD153">MIN(IF(BD154:BD217&gt;0,BD154:BD217))</f>
        <v>45447</v>
      </c>
      <c r="BE153" s="69">
        <f t="array" ref="BE153">MAX(IF(BE154:BE217&gt;0,BE154:BE217))</f>
        <v>46752</v>
      </c>
      <c r="BF153" s="70"/>
      <c r="BG153" s="71"/>
      <c r="BH153" s="71"/>
      <c r="BI153" s="72"/>
      <c r="BJ153" s="72"/>
      <c r="BK153" s="73"/>
    </row>
    <row r="154" spans="1:63" ht="35.1" customHeight="1" outlineLevel="1" collapsed="1" x14ac:dyDescent="0.25">
      <c r="A154" s="81">
        <v>145</v>
      </c>
      <c r="B154" s="60" t="s">
        <v>94</v>
      </c>
      <c r="C154" s="207" t="s">
        <v>55</v>
      </c>
      <c r="D154" s="208"/>
      <c r="E154" s="28" t="str">
        <f>IF(AY154&gt;999,"neatbilst",IF(AY154&gt;99,"atbilst daļēji",IF(AY154&gt;9,"atbilst pilnībā",IF(AY154&gt;0,"neattiecas",0))))</f>
        <v>neatbilst</v>
      </c>
      <c r="F154" s="52">
        <f>SUM(F155:F158)</f>
        <v>2</v>
      </c>
      <c r="G154" s="52">
        <f>SUM(G155:G158)</f>
        <v>0</v>
      </c>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2">
        <f>H8</f>
        <v>40</v>
      </c>
      <c r="AY154" s="93">
        <f>SUM(AY155:AY158)</f>
        <v>1111</v>
      </c>
      <c r="AZ154" s="93">
        <v>145</v>
      </c>
      <c r="BA154" s="93"/>
      <c r="BB154" s="93" t="s">
        <v>107</v>
      </c>
      <c r="BC154" s="54"/>
      <c r="BD154" s="55">
        <f>MIN(BD155:BD158)</f>
        <v>45839</v>
      </c>
      <c r="BE154" s="55">
        <f>MAX(BE155:BE158)</f>
        <v>46388</v>
      </c>
      <c r="BF154" s="100"/>
      <c r="BG154" s="54"/>
      <c r="BH154" s="56"/>
      <c r="BI154" s="57"/>
      <c r="BJ154" s="57"/>
      <c r="BK154" s="62"/>
    </row>
    <row r="155" spans="1:63" s="7" customFormat="1" ht="25.5" hidden="1" outlineLevel="2" x14ac:dyDescent="0.25">
      <c r="A155" s="81">
        <v>146</v>
      </c>
      <c r="B155" s="205" t="s">
        <v>200</v>
      </c>
      <c r="C155" s="206"/>
      <c r="D155" s="59" t="s">
        <v>254</v>
      </c>
      <c r="E155" s="45" t="s">
        <v>76</v>
      </c>
      <c r="F155" s="46">
        <f>COUNTA(H155:S155)</f>
        <v>0</v>
      </c>
      <c r="G155" s="36">
        <f>COUNTA(T155:AW155)</f>
        <v>0</v>
      </c>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47"/>
      <c r="AY155" s="93">
        <f>IF(E155="neattiecas",1,IF(E155="atbilst pilnībā",10,IF(E155="atbilst daļēji",100,IF(E155="neatbilst",1000,0))))</f>
        <v>10</v>
      </c>
      <c r="AZ155" s="93">
        <v>146</v>
      </c>
      <c r="BA155" s="93" t="s">
        <v>355</v>
      </c>
      <c r="BB155" s="93"/>
      <c r="BC155" s="44"/>
      <c r="BD155" s="15"/>
      <c r="BE155" s="15"/>
      <c r="BF155" s="101"/>
      <c r="BG155" s="6"/>
      <c r="BH155" s="6"/>
      <c r="BI155" s="6"/>
      <c r="BJ155" s="6"/>
      <c r="BK155" s="61"/>
    </row>
    <row r="156" spans="1:63" s="7" customFormat="1" ht="140.25" hidden="1" customHeight="1" outlineLevel="2" x14ac:dyDescent="0.25">
      <c r="A156" s="81">
        <v>147</v>
      </c>
      <c r="B156" s="205" t="s">
        <v>201</v>
      </c>
      <c r="C156" s="206"/>
      <c r="D156" s="58" t="s">
        <v>455</v>
      </c>
      <c r="E156" s="45" t="s">
        <v>77</v>
      </c>
      <c r="F156" s="46">
        <f>COUNTA(H156:S156)</f>
        <v>2</v>
      </c>
      <c r="G156" s="36">
        <f>COUNTA(T156:AW156)</f>
        <v>0</v>
      </c>
      <c r="H156" s="18"/>
      <c r="I156" s="18"/>
      <c r="J156" s="18"/>
      <c r="K156" s="18"/>
      <c r="L156" s="18"/>
      <c r="M156" s="18" t="s">
        <v>370</v>
      </c>
      <c r="N156" s="18" t="s">
        <v>370</v>
      </c>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47"/>
      <c r="AY156" s="93">
        <f>IF(E156="neattiecas",1,IF(E156="atbilst pilnībā",10,IF(E156="atbilst daļēji",100,IF(E156="neatbilst",1000,0))))</f>
        <v>100</v>
      </c>
      <c r="AZ156" s="93">
        <v>147</v>
      </c>
      <c r="BA156" s="93" t="s">
        <v>355</v>
      </c>
      <c r="BB156" s="93"/>
      <c r="BC156" s="44">
        <v>3</v>
      </c>
      <c r="BD156" s="15">
        <v>45839</v>
      </c>
      <c r="BE156" s="15">
        <v>46052</v>
      </c>
      <c r="BF156" s="101" t="s">
        <v>85</v>
      </c>
      <c r="BG156" s="6" t="s">
        <v>372</v>
      </c>
      <c r="BH156" s="6" t="s">
        <v>453</v>
      </c>
      <c r="BI156" s="6" t="s">
        <v>453</v>
      </c>
      <c r="BJ156" s="6" t="s">
        <v>453</v>
      </c>
      <c r="BK156" s="175" t="s">
        <v>456</v>
      </c>
    </row>
    <row r="157" spans="1:63" s="7" customFormat="1" ht="111" hidden="1" customHeight="1" outlineLevel="2" x14ac:dyDescent="0.25">
      <c r="A157" s="81">
        <v>148</v>
      </c>
      <c r="B157" s="205" t="s">
        <v>202</v>
      </c>
      <c r="C157" s="206"/>
      <c r="D157" s="58" t="s">
        <v>255</v>
      </c>
      <c r="E157" s="45" t="s">
        <v>78</v>
      </c>
      <c r="F157" s="46">
        <f>COUNTA(H157:S157)</f>
        <v>0</v>
      </c>
      <c r="G157" s="36">
        <f>COUNTA(T157:AW157)</f>
        <v>0</v>
      </c>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47"/>
      <c r="AY157" s="93">
        <f>IF(E157="neattiecas",1,IF(E157="atbilst pilnībā",10,IF(E157="atbilst daļēji",100,IF(E157="neatbilst",1000,0))))</f>
        <v>1</v>
      </c>
      <c r="AZ157" s="93">
        <v>148</v>
      </c>
      <c r="BA157" s="93" t="s">
        <v>355</v>
      </c>
      <c r="BB157" s="93"/>
      <c r="BC157" s="44"/>
      <c r="BD157" s="15"/>
      <c r="BE157" s="15"/>
      <c r="BF157" s="101"/>
      <c r="BG157" s="6"/>
      <c r="BH157" s="6"/>
      <c r="BI157" s="29"/>
      <c r="BJ157" s="6"/>
      <c r="BK157" s="181"/>
    </row>
    <row r="158" spans="1:63" s="7" customFormat="1" ht="25.5" hidden="1" outlineLevel="2" x14ac:dyDescent="0.25">
      <c r="A158" s="81">
        <v>149</v>
      </c>
      <c r="B158" s="205" t="s">
        <v>203</v>
      </c>
      <c r="C158" s="206"/>
      <c r="D158" s="58" t="s">
        <v>256</v>
      </c>
      <c r="E158" s="45" t="s">
        <v>81</v>
      </c>
      <c r="F158" s="46">
        <f>COUNTA(H158:S158)</f>
        <v>0</v>
      </c>
      <c r="G158" s="36">
        <f>COUNTA(T158:AW158)</f>
        <v>0</v>
      </c>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47"/>
      <c r="AY158" s="93">
        <f>IF(E158="neattiecas",1,IF(E158="atbilst pilnībā",10,IF(E158="atbilst daļēji",100,IF(E158="neatbilst",1000,0))))</f>
        <v>1000</v>
      </c>
      <c r="AZ158" s="93">
        <v>149</v>
      </c>
      <c r="BA158" s="93" t="s">
        <v>355</v>
      </c>
      <c r="BB158" s="93"/>
      <c r="BC158" s="44">
        <v>4</v>
      </c>
      <c r="BD158" s="6" t="s">
        <v>453</v>
      </c>
      <c r="BE158" s="15">
        <v>46388</v>
      </c>
      <c r="BF158" s="101" t="s">
        <v>85</v>
      </c>
      <c r="BG158" s="6" t="s">
        <v>372</v>
      </c>
      <c r="BH158" s="6" t="s">
        <v>453</v>
      </c>
      <c r="BI158" s="6" t="s">
        <v>453</v>
      </c>
      <c r="BJ158" s="6" t="s">
        <v>453</v>
      </c>
      <c r="BK158" s="61" t="s">
        <v>361</v>
      </c>
    </row>
    <row r="159" spans="1:63" ht="35.1" customHeight="1" outlineLevel="1" collapsed="1" x14ac:dyDescent="0.25">
      <c r="A159" s="81">
        <v>150</v>
      </c>
      <c r="B159" s="60" t="s">
        <v>95</v>
      </c>
      <c r="C159" s="207" t="s">
        <v>68</v>
      </c>
      <c r="D159" s="208"/>
      <c r="E159" s="28" t="str">
        <f>IF(AY159&gt;999,"neatbilst",IF(AY159&gt;99,"atbilst daļēji",IF(AY159&gt;9,"atbilst pilnībā",IF(AY159&gt;0,"neattiecas",0))))</f>
        <v>neatbilst</v>
      </c>
      <c r="F159" s="52">
        <f>SUM(F160:F168)</f>
        <v>13</v>
      </c>
      <c r="G159" s="52">
        <f>SUM(G160:G168)</f>
        <v>2</v>
      </c>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c r="AV159" s="53"/>
      <c r="AW159" s="53"/>
      <c r="AX159" s="52">
        <f>I8</f>
        <v>1</v>
      </c>
      <c r="AY159" s="93">
        <f>SUM(AY160:AY168)</f>
        <v>8100</v>
      </c>
      <c r="AZ159" s="93">
        <v>150</v>
      </c>
      <c r="BA159" s="93"/>
      <c r="BB159" s="93" t="s">
        <v>107</v>
      </c>
      <c r="BC159" s="54"/>
      <c r="BD159" s="55">
        <f>MIN(BD160:BD168)</f>
        <v>45748</v>
      </c>
      <c r="BE159" s="55">
        <f>MAX(BE160:BE168)</f>
        <v>46388</v>
      </c>
      <c r="BF159" s="100"/>
      <c r="BG159" s="54"/>
      <c r="BH159" s="56"/>
      <c r="BI159" s="57"/>
      <c r="BJ159" s="57"/>
      <c r="BK159" s="62"/>
    </row>
    <row r="160" spans="1:63" s="7" customFormat="1" ht="159.75" hidden="1" customHeight="1" outlineLevel="2" x14ac:dyDescent="0.25">
      <c r="A160" s="81">
        <v>151</v>
      </c>
      <c r="B160" s="205" t="s">
        <v>204</v>
      </c>
      <c r="C160" s="206"/>
      <c r="D160" s="59" t="s">
        <v>578</v>
      </c>
      <c r="E160" s="45" t="s">
        <v>81</v>
      </c>
      <c r="F160" s="46">
        <f t="shared" ref="F160:F168" si="23">COUNTA(H160:S160)</f>
        <v>3</v>
      </c>
      <c r="G160" s="36">
        <f t="shared" ref="G160:G168" si="24">COUNTA(T160:AW160)</f>
        <v>0</v>
      </c>
      <c r="H160" s="18" t="s">
        <v>370</v>
      </c>
      <c r="I160" s="18"/>
      <c r="J160" s="18" t="s">
        <v>370</v>
      </c>
      <c r="K160" s="18" t="s">
        <v>370</v>
      </c>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47"/>
      <c r="AY160" s="93">
        <f t="shared" ref="AY160:AY168" si="25">IF(E160="neattiecas",1,IF(E160="atbilst pilnībā",10,IF(E160="atbilst daļēji",100,IF(E160="neatbilst",1000,0))))</f>
        <v>1000</v>
      </c>
      <c r="AZ160" s="93">
        <v>151</v>
      </c>
      <c r="BA160" s="93" t="s">
        <v>355</v>
      </c>
      <c r="BB160" s="93"/>
      <c r="BC160" s="44">
        <v>3</v>
      </c>
      <c r="BD160" s="6" t="s">
        <v>453</v>
      </c>
      <c r="BE160" s="15">
        <v>46388</v>
      </c>
      <c r="BF160" s="101" t="s">
        <v>85</v>
      </c>
      <c r="BG160" s="6" t="s">
        <v>372</v>
      </c>
      <c r="BH160" s="6" t="s">
        <v>453</v>
      </c>
      <c r="BI160" s="6" t="s">
        <v>453</v>
      </c>
      <c r="BJ160" s="6" t="s">
        <v>453</v>
      </c>
      <c r="BK160" s="61" t="s">
        <v>521</v>
      </c>
    </row>
    <row r="161" spans="1:63" s="7" customFormat="1" ht="92.25" hidden="1" customHeight="1" outlineLevel="2" x14ac:dyDescent="0.25">
      <c r="A161" s="81">
        <v>152</v>
      </c>
      <c r="B161" s="205" t="s">
        <v>205</v>
      </c>
      <c r="C161" s="206"/>
      <c r="D161" s="59" t="s">
        <v>479</v>
      </c>
      <c r="E161" s="45" t="s">
        <v>81</v>
      </c>
      <c r="F161" s="46">
        <f t="shared" si="23"/>
        <v>0</v>
      </c>
      <c r="G161" s="36">
        <f t="shared" si="24"/>
        <v>1</v>
      </c>
      <c r="H161" s="18"/>
      <c r="I161" s="18"/>
      <c r="J161" s="18"/>
      <c r="K161" s="18"/>
      <c r="L161" s="18"/>
      <c r="M161" s="18"/>
      <c r="N161" s="18"/>
      <c r="O161" s="18"/>
      <c r="P161" s="18"/>
      <c r="Q161" s="18"/>
      <c r="R161" s="18"/>
      <c r="S161" s="18"/>
      <c r="T161" s="18"/>
      <c r="U161" s="18" t="s">
        <v>370</v>
      </c>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47"/>
      <c r="AY161" s="93">
        <f t="shared" si="25"/>
        <v>1000</v>
      </c>
      <c r="AZ161" s="93">
        <v>152</v>
      </c>
      <c r="BA161" s="93" t="s">
        <v>355</v>
      </c>
      <c r="BB161" s="93"/>
      <c r="BC161" s="44">
        <v>3</v>
      </c>
      <c r="BD161" s="15">
        <v>45778</v>
      </c>
      <c r="BE161" s="15">
        <v>45901</v>
      </c>
      <c r="BF161" s="101" t="s">
        <v>84</v>
      </c>
      <c r="BG161" s="6" t="s">
        <v>372</v>
      </c>
      <c r="BH161" s="6" t="s">
        <v>453</v>
      </c>
      <c r="BI161" s="6" t="s">
        <v>453</v>
      </c>
      <c r="BJ161" s="6" t="s">
        <v>453</v>
      </c>
      <c r="BK161" s="61" t="s">
        <v>522</v>
      </c>
    </row>
    <row r="162" spans="1:63" s="7" customFormat="1" ht="82.5" hidden="1" customHeight="1" outlineLevel="2" x14ac:dyDescent="0.25">
      <c r="A162" s="81">
        <v>153</v>
      </c>
      <c r="B162" s="209" t="s">
        <v>208</v>
      </c>
      <c r="C162" s="209"/>
      <c r="D162" s="58" t="s">
        <v>382</v>
      </c>
      <c r="E162" s="45" t="s">
        <v>81</v>
      </c>
      <c r="F162" s="46">
        <f t="shared" si="23"/>
        <v>0</v>
      </c>
      <c r="G162" s="36">
        <f t="shared" si="24"/>
        <v>1</v>
      </c>
      <c r="H162" s="18"/>
      <c r="I162" s="18"/>
      <c r="J162" s="18"/>
      <c r="K162" s="18"/>
      <c r="L162" s="18"/>
      <c r="M162" s="18"/>
      <c r="N162" s="18"/>
      <c r="O162" s="18"/>
      <c r="P162" s="18"/>
      <c r="Q162" s="18"/>
      <c r="R162" s="18"/>
      <c r="S162" s="18"/>
      <c r="T162" s="18"/>
      <c r="U162" s="18" t="s">
        <v>370</v>
      </c>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47"/>
      <c r="AY162" s="93">
        <f t="shared" si="25"/>
        <v>1000</v>
      </c>
      <c r="AZ162" s="93">
        <v>153</v>
      </c>
      <c r="BA162" s="93" t="s">
        <v>355</v>
      </c>
      <c r="BB162" s="93"/>
      <c r="BC162" s="44">
        <v>3</v>
      </c>
      <c r="BD162" s="6" t="s">
        <v>453</v>
      </c>
      <c r="BE162" s="15">
        <v>46023</v>
      </c>
      <c r="BF162" s="101" t="s">
        <v>85</v>
      </c>
      <c r="BG162" s="6" t="s">
        <v>372</v>
      </c>
      <c r="BH162" s="6" t="s">
        <v>453</v>
      </c>
      <c r="BI162" s="6" t="s">
        <v>453</v>
      </c>
      <c r="BJ162" s="6" t="s">
        <v>453</v>
      </c>
      <c r="BK162" s="61" t="s">
        <v>480</v>
      </c>
    </row>
    <row r="163" spans="1:63" s="7" customFormat="1" ht="31.5" hidden="1" customHeight="1" outlineLevel="2" x14ac:dyDescent="0.25">
      <c r="A163" s="81">
        <v>154</v>
      </c>
      <c r="B163" s="209" t="s">
        <v>209</v>
      </c>
      <c r="C163" s="209"/>
      <c r="D163" s="58" t="s">
        <v>383</v>
      </c>
      <c r="E163" s="45" t="s">
        <v>81</v>
      </c>
      <c r="F163" s="46">
        <f t="shared" si="23"/>
        <v>1</v>
      </c>
      <c r="G163" s="36">
        <f t="shared" si="24"/>
        <v>0</v>
      </c>
      <c r="H163" s="18"/>
      <c r="I163" s="18"/>
      <c r="J163" s="18"/>
      <c r="K163" s="18" t="s">
        <v>370</v>
      </c>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47"/>
      <c r="AY163" s="93">
        <f t="shared" si="25"/>
        <v>1000</v>
      </c>
      <c r="AZ163" s="93">
        <v>154</v>
      </c>
      <c r="BA163" s="93" t="s">
        <v>355</v>
      </c>
      <c r="BB163" s="93"/>
      <c r="BC163" s="44">
        <v>3</v>
      </c>
      <c r="BD163" s="6" t="s">
        <v>453</v>
      </c>
      <c r="BE163" s="15">
        <v>45901</v>
      </c>
      <c r="BF163" s="101" t="s">
        <v>85</v>
      </c>
      <c r="BG163" s="6" t="s">
        <v>372</v>
      </c>
      <c r="BH163" s="6" t="s">
        <v>453</v>
      </c>
      <c r="BI163" s="6" t="s">
        <v>453</v>
      </c>
      <c r="BJ163" s="6" t="s">
        <v>453</v>
      </c>
      <c r="BK163" s="61" t="s">
        <v>523</v>
      </c>
    </row>
    <row r="164" spans="1:63" s="7" customFormat="1" ht="32.25" hidden="1" customHeight="1" outlineLevel="2" x14ac:dyDescent="0.25">
      <c r="A164" s="81">
        <v>155</v>
      </c>
      <c r="B164" s="209" t="s">
        <v>210</v>
      </c>
      <c r="C164" s="209"/>
      <c r="D164" s="58" t="s">
        <v>484</v>
      </c>
      <c r="E164" s="45" t="s">
        <v>81</v>
      </c>
      <c r="F164" s="46">
        <f t="shared" si="23"/>
        <v>1</v>
      </c>
      <c r="G164" s="36">
        <f t="shared" si="24"/>
        <v>0</v>
      </c>
      <c r="H164" s="18"/>
      <c r="I164" s="18"/>
      <c r="J164" s="18"/>
      <c r="K164" s="18" t="s">
        <v>370</v>
      </c>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47"/>
      <c r="AY164" s="93">
        <f t="shared" si="25"/>
        <v>1000</v>
      </c>
      <c r="AZ164" s="93">
        <v>155</v>
      </c>
      <c r="BA164" s="93" t="s">
        <v>355</v>
      </c>
      <c r="BB164" s="93"/>
      <c r="BC164" s="44">
        <v>3</v>
      </c>
      <c r="BD164" s="6" t="s">
        <v>453</v>
      </c>
      <c r="BE164" s="15">
        <v>46023</v>
      </c>
      <c r="BF164" s="101" t="s">
        <v>85</v>
      </c>
      <c r="BG164" s="6" t="s">
        <v>372</v>
      </c>
      <c r="BH164" s="6" t="s">
        <v>453</v>
      </c>
      <c r="BI164" s="6" t="s">
        <v>453</v>
      </c>
      <c r="BJ164" s="6" t="s">
        <v>453</v>
      </c>
      <c r="BK164" s="61" t="s">
        <v>524</v>
      </c>
    </row>
    <row r="165" spans="1:63" s="7" customFormat="1" ht="69.75" hidden="1" customHeight="1" outlineLevel="2" x14ac:dyDescent="0.25">
      <c r="A165" s="81">
        <v>156</v>
      </c>
      <c r="B165" s="209" t="s">
        <v>211</v>
      </c>
      <c r="C165" s="209"/>
      <c r="D165" s="58" t="s">
        <v>384</v>
      </c>
      <c r="E165" s="45" t="s">
        <v>81</v>
      </c>
      <c r="F165" s="46">
        <f t="shared" si="23"/>
        <v>2</v>
      </c>
      <c r="G165" s="36">
        <f t="shared" si="24"/>
        <v>0</v>
      </c>
      <c r="H165" s="18"/>
      <c r="I165" s="18" t="s">
        <v>370</v>
      </c>
      <c r="J165" s="18"/>
      <c r="K165" s="18" t="s">
        <v>370</v>
      </c>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47"/>
      <c r="AY165" s="93">
        <f t="shared" si="25"/>
        <v>1000</v>
      </c>
      <c r="AZ165" s="93">
        <v>156</v>
      </c>
      <c r="BA165" s="93" t="s">
        <v>355</v>
      </c>
      <c r="BB165" s="93"/>
      <c r="BC165" s="44">
        <v>3</v>
      </c>
      <c r="BD165" s="6" t="s">
        <v>453</v>
      </c>
      <c r="BE165" s="15">
        <v>46023</v>
      </c>
      <c r="BF165" s="101" t="s">
        <v>85</v>
      </c>
      <c r="BG165" s="6" t="s">
        <v>372</v>
      </c>
      <c r="BH165" s="6" t="s">
        <v>453</v>
      </c>
      <c r="BI165" s="6" t="s">
        <v>453</v>
      </c>
      <c r="BJ165" s="6" t="s">
        <v>453</v>
      </c>
      <c r="BK165" s="61" t="s">
        <v>525</v>
      </c>
    </row>
    <row r="166" spans="1:63" s="7" customFormat="1" ht="131.25" hidden="1" customHeight="1" outlineLevel="2" x14ac:dyDescent="0.25">
      <c r="A166" s="81">
        <v>157</v>
      </c>
      <c r="B166" s="205" t="s">
        <v>206</v>
      </c>
      <c r="C166" s="206"/>
      <c r="D166" s="58" t="s">
        <v>483</v>
      </c>
      <c r="E166" s="45" t="s">
        <v>81</v>
      </c>
      <c r="F166" s="46">
        <f t="shared" si="23"/>
        <v>2</v>
      </c>
      <c r="G166" s="36">
        <f t="shared" si="24"/>
        <v>0</v>
      </c>
      <c r="H166" s="18" t="s">
        <v>370</v>
      </c>
      <c r="I166" s="18"/>
      <c r="J166" s="18"/>
      <c r="K166" s="18" t="s">
        <v>370</v>
      </c>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47"/>
      <c r="AY166" s="93">
        <f t="shared" si="25"/>
        <v>1000</v>
      </c>
      <c r="AZ166" s="93">
        <v>157</v>
      </c>
      <c r="BA166" s="93" t="s">
        <v>355</v>
      </c>
      <c r="BB166" s="93"/>
      <c r="BC166" s="44">
        <v>3</v>
      </c>
      <c r="BD166" s="6" t="s">
        <v>453</v>
      </c>
      <c r="BE166" s="15">
        <v>46023</v>
      </c>
      <c r="BF166" s="101" t="s">
        <v>85</v>
      </c>
      <c r="BG166" s="6" t="s">
        <v>372</v>
      </c>
      <c r="BH166" s="6" t="s">
        <v>453</v>
      </c>
      <c r="BI166" s="6" t="s">
        <v>453</v>
      </c>
      <c r="BJ166" s="6" t="s">
        <v>453</v>
      </c>
      <c r="BK166" s="61" t="s">
        <v>526</v>
      </c>
    </row>
    <row r="167" spans="1:63" s="7" customFormat="1" ht="141" hidden="1" customHeight="1" outlineLevel="2" x14ac:dyDescent="0.25">
      <c r="A167" s="81">
        <v>158</v>
      </c>
      <c r="B167" s="209" t="s">
        <v>212</v>
      </c>
      <c r="C167" s="209"/>
      <c r="D167" s="59" t="s">
        <v>481</v>
      </c>
      <c r="E167" s="45" t="s">
        <v>77</v>
      </c>
      <c r="F167" s="46">
        <f t="shared" si="23"/>
        <v>1</v>
      </c>
      <c r="G167" s="36">
        <f t="shared" si="24"/>
        <v>0</v>
      </c>
      <c r="H167" s="18"/>
      <c r="I167" s="18"/>
      <c r="J167" s="18"/>
      <c r="K167" s="18" t="s">
        <v>370</v>
      </c>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47"/>
      <c r="AY167" s="93">
        <f t="shared" si="25"/>
        <v>100</v>
      </c>
      <c r="AZ167" s="93">
        <v>158</v>
      </c>
      <c r="BA167" s="93" t="s">
        <v>355</v>
      </c>
      <c r="BB167" s="93"/>
      <c r="BC167" s="44">
        <v>3</v>
      </c>
      <c r="BD167" s="15">
        <v>45748</v>
      </c>
      <c r="BE167" s="15">
        <v>46021</v>
      </c>
      <c r="BF167" s="101" t="s">
        <v>84</v>
      </c>
      <c r="BG167" s="6" t="s">
        <v>372</v>
      </c>
      <c r="BH167" s="6" t="s">
        <v>453</v>
      </c>
      <c r="BI167" s="6" t="s">
        <v>453</v>
      </c>
      <c r="BJ167" s="6" t="s">
        <v>453</v>
      </c>
      <c r="BK167" s="61" t="s">
        <v>527</v>
      </c>
    </row>
    <row r="168" spans="1:63" s="7" customFormat="1" ht="78" hidden="1" customHeight="1" outlineLevel="2" x14ac:dyDescent="0.25">
      <c r="A168" s="81">
        <v>159</v>
      </c>
      <c r="B168" s="205" t="s">
        <v>207</v>
      </c>
      <c r="C168" s="206"/>
      <c r="D168" s="58" t="s">
        <v>482</v>
      </c>
      <c r="E168" s="45" t="s">
        <v>81</v>
      </c>
      <c r="F168" s="46">
        <f t="shared" si="23"/>
        <v>3</v>
      </c>
      <c r="G168" s="36">
        <f t="shared" si="24"/>
        <v>0</v>
      </c>
      <c r="H168" s="18" t="s">
        <v>370</v>
      </c>
      <c r="I168" s="18"/>
      <c r="J168" s="18" t="s">
        <v>370</v>
      </c>
      <c r="K168" s="18" t="s">
        <v>370</v>
      </c>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47"/>
      <c r="AY168" s="93">
        <f t="shared" si="25"/>
        <v>1000</v>
      </c>
      <c r="AZ168" s="93">
        <v>159</v>
      </c>
      <c r="BA168" s="93" t="s">
        <v>355</v>
      </c>
      <c r="BB168" s="93"/>
      <c r="BC168" s="44">
        <v>3</v>
      </c>
      <c r="BD168" s="6" t="s">
        <v>453</v>
      </c>
      <c r="BE168" s="15">
        <v>46023</v>
      </c>
      <c r="BF168" s="101" t="s">
        <v>85</v>
      </c>
      <c r="BG168" s="6" t="s">
        <v>372</v>
      </c>
      <c r="BH168" s="6" t="s">
        <v>453</v>
      </c>
      <c r="BI168" s="6" t="s">
        <v>453</v>
      </c>
      <c r="BJ168" s="6" t="s">
        <v>453</v>
      </c>
      <c r="BK168" s="61" t="s">
        <v>544</v>
      </c>
    </row>
    <row r="169" spans="1:63" ht="35.1" customHeight="1" outlineLevel="1" collapsed="1" x14ac:dyDescent="0.25">
      <c r="A169" s="81">
        <v>160</v>
      </c>
      <c r="B169" s="60" t="s">
        <v>97</v>
      </c>
      <c r="C169" s="207" t="s">
        <v>96</v>
      </c>
      <c r="D169" s="208"/>
      <c r="E169" s="28" t="str">
        <f>IF(AY169&gt;999,"neatbilst",IF(AY169&gt;99,"atbilst daļēji",IF(AY169&gt;9,"atbilst pilnībā",IF(AY169&gt;0,"neattiecas",0))))</f>
        <v>atbilst daļēji</v>
      </c>
      <c r="F169" s="52">
        <f>SUM(F170:F172)</f>
        <v>2</v>
      </c>
      <c r="G169" s="52">
        <f>SUM(G170:G172)</f>
        <v>0</v>
      </c>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2">
        <f>J8</f>
        <v>4</v>
      </c>
      <c r="AY169" s="93">
        <f>SUM(AY170:AY172)</f>
        <v>210</v>
      </c>
      <c r="AZ169" s="93">
        <v>160</v>
      </c>
      <c r="BA169" s="93"/>
      <c r="BB169" s="93" t="s">
        <v>107</v>
      </c>
      <c r="BC169" s="54"/>
      <c r="BD169" s="55">
        <f>MIN(BD170:BD172)</f>
        <v>45658</v>
      </c>
      <c r="BE169" s="55">
        <f>MAX(BE170:BE172)</f>
        <v>46752</v>
      </c>
      <c r="BF169" s="100"/>
      <c r="BG169" s="54"/>
      <c r="BH169" s="56"/>
      <c r="BI169" s="57"/>
      <c r="BJ169" s="57"/>
      <c r="BK169" s="62"/>
    </row>
    <row r="170" spans="1:63" s="7" customFormat="1" ht="77.25" hidden="1" customHeight="1" outlineLevel="2" x14ac:dyDescent="0.25">
      <c r="A170" s="81">
        <v>161</v>
      </c>
      <c r="B170" s="205" t="s">
        <v>213</v>
      </c>
      <c r="C170" s="206"/>
      <c r="D170" s="59" t="s">
        <v>457</v>
      </c>
      <c r="E170" s="45" t="s">
        <v>77</v>
      </c>
      <c r="F170" s="46">
        <f>COUNTA(H170:S170)</f>
        <v>0</v>
      </c>
      <c r="G170" s="36">
        <f>COUNTA(T170:AW170)</f>
        <v>0</v>
      </c>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47"/>
      <c r="AY170" s="93">
        <f>IF(E170="neattiecas",1,IF(E170="atbilst pilnībā",10,IF(E170="atbilst daļēji",100,IF(E170="neatbilst",1000,0))))</f>
        <v>100</v>
      </c>
      <c r="AZ170" s="93">
        <v>161</v>
      </c>
      <c r="BA170" s="93" t="s">
        <v>355</v>
      </c>
      <c r="BB170" s="93"/>
      <c r="BC170" s="44">
        <v>4</v>
      </c>
      <c r="BD170" s="15">
        <v>45658</v>
      </c>
      <c r="BE170" s="15">
        <v>46203</v>
      </c>
      <c r="BF170" s="101" t="s">
        <v>84</v>
      </c>
      <c r="BG170" s="6" t="s">
        <v>372</v>
      </c>
      <c r="BH170" s="6" t="s">
        <v>453</v>
      </c>
      <c r="BI170" s="6" t="s">
        <v>453</v>
      </c>
      <c r="BJ170" s="6" t="s">
        <v>453</v>
      </c>
      <c r="BK170" s="175" t="s">
        <v>528</v>
      </c>
    </row>
    <row r="171" spans="1:63" s="7" customFormat="1" ht="140.25" hidden="1" customHeight="1" outlineLevel="2" x14ac:dyDescent="0.25">
      <c r="A171" s="81">
        <v>162</v>
      </c>
      <c r="B171" s="205" t="s">
        <v>214</v>
      </c>
      <c r="C171" s="206"/>
      <c r="D171" s="59" t="s">
        <v>385</v>
      </c>
      <c r="E171" s="45" t="s">
        <v>76</v>
      </c>
      <c r="F171" s="46">
        <f>COUNTA(H171:S171)</f>
        <v>0</v>
      </c>
      <c r="G171" s="36">
        <f>COUNTA(T171:AW171)</f>
        <v>0</v>
      </c>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47"/>
      <c r="AY171" s="93">
        <f>IF(E171="neattiecas",1,IF(E171="atbilst pilnībā",10,IF(E171="atbilst daļēji",100,IF(E171="neatbilst",1000,0))))</f>
        <v>10</v>
      </c>
      <c r="AZ171" s="93">
        <v>162</v>
      </c>
      <c r="BA171" s="93" t="s">
        <v>355</v>
      </c>
      <c r="BB171" s="93"/>
      <c r="BC171" s="44"/>
      <c r="BD171" s="15"/>
      <c r="BE171" s="15"/>
      <c r="BF171" s="101"/>
      <c r="BG171" s="6"/>
      <c r="BH171" s="6"/>
      <c r="BI171" s="6"/>
      <c r="BJ171" s="6"/>
      <c r="BK171" s="175"/>
    </row>
    <row r="172" spans="1:63" s="7" customFormat="1" ht="68.25" hidden="1" customHeight="1" outlineLevel="2" x14ac:dyDescent="0.25">
      <c r="A172" s="81">
        <v>163</v>
      </c>
      <c r="B172" s="205" t="s">
        <v>215</v>
      </c>
      <c r="C172" s="206"/>
      <c r="D172" s="58" t="s">
        <v>386</v>
      </c>
      <c r="E172" s="45" t="s">
        <v>77</v>
      </c>
      <c r="F172" s="46">
        <f>COUNTA(H172:S172)</f>
        <v>2</v>
      </c>
      <c r="G172" s="36">
        <f>COUNTA(T172:AW172)</f>
        <v>0</v>
      </c>
      <c r="H172" s="18"/>
      <c r="I172" s="18"/>
      <c r="J172" s="18" t="s">
        <v>370</v>
      </c>
      <c r="K172" s="18" t="s">
        <v>370</v>
      </c>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47"/>
      <c r="AY172" s="93">
        <f>IF(E172="neattiecas",1,IF(E172="atbilst pilnībā",10,IF(E172="atbilst daļēji",100,IF(E172="neatbilst",1000,0))))</f>
        <v>100</v>
      </c>
      <c r="AZ172" s="93">
        <v>163</v>
      </c>
      <c r="BA172" s="93" t="s">
        <v>355</v>
      </c>
      <c r="BB172" s="93"/>
      <c r="BC172" s="44">
        <v>4</v>
      </c>
      <c r="BD172" s="6" t="s">
        <v>453</v>
      </c>
      <c r="BE172" s="15">
        <v>46752</v>
      </c>
      <c r="BF172" s="101" t="s">
        <v>85</v>
      </c>
      <c r="BG172" s="6" t="s">
        <v>372</v>
      </c>
      <c r="BH172" s="6" t="s">
        <v>453</v>
      </c>
      <c r="BI172" s="6" t="s">
        <v>453</v>
      </c>
      <c r="BJ172" s="6" t="s">
        <v>453</v>
      </c>
      <c r="BK172" s="61" t="s">
        <v>529</v>
      </c>
    </row>
    <row r="173" spans="1:63" ht="35.1" customHeight="1" outlineLevel="1" collapsed="1" x14ac:dyDescent="0.25">
      <c r="A173" s="81">
        <v>164</v>
      </c>
      <c r="B173" s="60" t="s">
        <v>98</v>
      </c>
      <c r="C173" s="207" t="s">
        <v>66</v>
      </c>
      <c r="D173" s="208"/>
      <c r="E173" s="28" t="str">
        <f>IF(AY173&gt;999,"neatbilst",IF(AY173&gt;99,"atbilst daļēji",IF(AY173&gt;9,"atbilst pilnībā",IF(AY173&gt;0,"neattiecas",0))))</f>
        <v>atbilst daļēji</v>
      </c>
      <c r="F173" s="52">
        <f>SUM(F174:F177)</f>
        <v>5</v>
      </c>
      <c r="G173" s="52">
        <f>SUM(G174:G177)</f>
        <v>0</v>
      </c>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2">
        <f>K8</f>
        <v>41</v>
      </c>
      <c r="AY173" s="93">
        <f>SUM(AY174:AY177)</f>
        <v>310</v>
      </c>
      <c r="AZ173" s="93">
        <v>164</v>
      </c>
      <c r="BA173" s="93"/>
      <c r="BB173" s="93" t="s">
        <v>107</v>
      </c>
      <c r="BC173" s="54"/>
      <c r="BD173" s="55">
        <f>MIN(BD174:BD177)</f>
        <v>45658</v>
      </c>
      <c r="BE173" s="55">
        <f>MAX(BE174:BE177)</f>
        <v>46204</v>
      </c>
      <c r="BF173" s="100"/>
      <c r="BG173" s="54"/>
      <c r="BH173" s="56"/>
      <c r="BI173" s="57"/>
      <c r="BJ173" s="57"/>
      <c r="BK173" s="62"/>
    </row>
    <row r="174" spans="1:63" s="7" customFormat="1" ht="105" hidden="1" customHeight="1" outlineLevel="2" x14ac:dyDescent="0.25">
      <c r="A174" s="81">
        <v>165</v>
      </c>
      <c r="B174" s="205" t="s">
        <v>216</v>
      </c>
      <c r="C174" s="206"/>
      <c r="D174" s="59" t="s">
        <v>366</v>
      </c>
      <c r="E174" s="45" t="s">
        <v>76</v>
      </c>
      <c r="F174" s="46">
        <f>COUNTA(H174:S174)</f>
        <v>0</v>
      </c>
      <c r="G174" s="36">
        <f>COUNTA(T174:AW174)</f>
        <v>0</v>
      </c>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47"/>
      <c r="AY174" s="93">
        <f>IF(E174="neattiecas",1,IF(E174="atbilst pilnībā",10,IF(E174="atbilst daļēji",100,IF(E174="neatbilst",1000,0))))</f>
        <v>10</v>
      </c>
      <c r="AZ174" s="93">
        <v>165</v>
      </c>
      <c r="BA174" s="93" t="s">
        <v>355</v>
      </c>
      <c r="BB174" s="93"/>
      <c r="BC174" s="44"/>
      <c r="BD174" s="15"/>
      <c r="BE174" s="15"/>
      <c r="BF174" s="101"/>
      <c r="BG174" s="6"/>
      <c r="BH174" s="6"/>
      <c r="BI174" s="29"/>
      <c r="BJ174" s="6"/>
      <c r="BK174" s="61"/>
    </row>
    <row r="175" spans="1:63" s="7" customFormat="1" ht="49.5" hidden="1" customHeight="1" outlineLevel="2" x14ac:dyDescent="0.25">
      <c r="A175" s="81">
        <v>166</v>
      </c>
      <c r="B175" s="205" t="s">
        <v>217</v>
      </c>
      <c r="C175" s="206"/>
      <c r="D175" s="59" t="s">
        <v>367</v>
      </c>
      <c r="E175" s="45" t="s">
        <v>77</v>
      </c>
      <c r="F175" s="46">
        <f>COUNTA(H175:S175)</f>
        <v>1</v>
      </c>
      <c r="G175" s="36">
        <f>COUNTA(T175:AW175)</f>
        <v>0</v>
      </c>
      <c r="H175" s="18"/>
      <c r="I175" s="18"/>
      <c r="J175" s="18"/>
      <c r="K175" s="18"/>
      <c r="L175" s="18"/>
      <c r="M175" s="18"/>
      <c r="N175" s="18"/>
      <c r="O175" s="18" t="s">
        <v>370</v>
      </c>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47"/>
      <c r="AY175" s="93">
        <f>IF(E175="neattiecas",1,IF(E175="atbilst pilnībā",10,IF(E175="atbilst daļēji",100,IF(E175="neatbilst",1000,0))))</f>
        <v>100</v>
      </c>
      <c r="AZ175" s="93">
        <v>166</v>
      </c>
      <c r="BA175" s="93" t="s">
        <v>355</v>
      </c>
      <c r="BB175" s="93"/>
      <c r="BC175" s="44">
        <v>4</v>
      </c>
      <c r="BD175" s="15">
        <v>45658</v>
      </c>
      <c r="BE175" s="15">
        <v>45869</v>
      </c>
      <c r="BF175" s="101" t="s">
        <v>84</v>
      </c>
      <c r="BG175" s="6" t="s">
        <v>372</v>
      </c>
      <c r="BH175" s="6" t="s">
        <v>463</v>
      </c>
      <c r="BI175" s="6" t="s">
        <v>453</v>
      </c>
      <c r="BJ175" s="6" t="s">
        <v>453</v>
      </c>
      <c r="BK175" s="61" t="s">
        <v>545</v>
      </c>
    </row>
    <row r="176" spans="1:63" s="7" customFormat="1" ht="57.75" hidden="1" customHeight="1" outlineLevel="2" x14ac:dyDescent="0.25">
      <c r="A176" s="81">
        <v>167</v>
      </c>
      <c r="B176" s="205" t="s">
        <v>218</v>
      </c>
      <c r="C176" s="206"/>
      <c r="D176" s="59" t="s">
        <v>368</v>
      </c>
      <c r="E176" s="45" t="s">
        <v>77</v>
      </c>
      <c r="F176" s="46">
        <f>COUNTA(H176:S176)</f>
        <v>2</v>
      </c>
      <c r="G176" s="36">
        <f>COUNTA(T176:AW176)</f>
        <v>0</v>
      </c>
      <c r="H176" s="18"/>
      <c r="I176" s="18"/>
      <c r="J176" s="18"/>
      <c r="K176" s="18"/>
      <c r="L176" s="18" t="s">
        <v>370</v>
      </c>
      <c r="M176" s="18"/>
      <c r="N176" s="18"/>
      <c r="O176" s="18" t="s">
        <v>370</v>
      </c>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47"/>
      <c r="AY176" s="93">
        <f>IF(E176="neattiecas",1,IF(E176="atbilst pilnībā",10,IF(E176="atbilst daļēji",100,IF(E176="neatbilst",1000,0))))</f>
        <v>100</v>
      </c>
      <c r="AZ176" s="93">
        <v>167</v>
      </c>
      <c r="BA176" s="93" t="s">
        <v>355</v>
      </c>
      <c r="BB176" s="93"/>
      <c r="BC176" s="44">
        <v>4</v>
      </c>
      <c r="BD176" s="6" t="s">
        <v>453</v>
      </c>
      <c r="BE176" s="15">
        <v>46023</v>
      </c>
      <c r="BF176" s="101" t="s">
        <v>85</v>
      </c>
      <c r="BG176" s="6" t="s">
        <v>372</v>
      </c>
      <c r="BH176" s="6" t="s">
        <v>463</v>
      </c>
      <c r="BI176" s="6" t="s">
        <v>453</v>
      </c>
      <c r="BJ176" s="6" t="s">
        <v>453</v>
      </c>
      <c r="BK176" s="61" t="s">
        <v>546</v>
      </c>
    </row>
    <row r="177" spans="1:63" s="7" customFormat="1" ht="72.75" hidden="1" customHeight="1" outlineLevel="2" x14ac:dyDescent="0.25">
      <c r="A177" s="81">
        <v>168</v>
      </c>
      <c r="B177" s="205" t="s">
        <v>219</v>
      </c>
      <c r="C177" s="206"/>
      <c r="D177" s="59" t="s">
        <v>332</v>
      </c>
      <c r="E177" s="45" t="s">
        <v>77</v>
      </c>
      <c r="F177" s="46">
        <f>COUNTA(H177:S177)</f>
        <v>2</v>
      </c>
      <c r="G177" s="36">
        <f>COUNTA(T177:AW177)</f>
        <v>0</v>
      </c>
      <c r="H177" s="18"/>
      <c r="I177" s="18"/>
      <c r="J177" s="18"/>
      <c r="K177" s="18"/>
      <c r="L177" s="18" t="s">
        <v>370</v>
      </c>
      <c r="M177" s="18"/>
      <c r="N177" s="18"/>
      <c r="O177" s="18" t="s">
        <v>370</v>
      </c>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47"/>
      <c r="AY177" s="93">
        <f>IF(E177="neattiecas",1,IF(E177="atbilst pilnībā",10,IF(E177="atbilst daļēji",100,IF(E177="neatbilst",1000,0))))</f>
        <v>100</v>
      </c>
      <c r="AZ177" s="93">
        <v>168</v>
      </c>
      <c r="BA177" s="93" t="s">
        <v>355</v>
      </c>
      <c r="BB177" s="93"/>
      <c r="BC177" s="44">
        <v>4</v>
      </c>
      <c r="BD177" s="6" t="s">
        <v>453</v>
      </c>
      <c r="BE177" s="15">
        <v>46204</v>
      </c>
      <c r="BF177" s="101" t="s">
        <v>85</v>
      </c>
      <c r="BG177" s="6" t="s">
        <v>372</v>
      </c>
      <c r="BH177" s="6" t="s">
        <v>463</v>
      </c>
      <c r="BI177" s="6" t="s">
        <v>453</v>
      </c>
      <c r="BJ177" s="6" t="s">
        <v>453</v>
      </c>
      <c r="BK177" s="61" t="s">
        <v>547</v>
      </c>
    </row>
    <row r="178" spans="1:63" ht="35.1" customHeight="1" outlineLevel="1" collapsed="1" x14ac:dyDescent="0.25">
      <c r="A178" s="81">
        <v>169</v>
      </c>
      <c r="B178" s="60" t="s">
        <v>99</v>
      </c>
      <c r="C178" s="207" t="s">
        <v>64</v>
      </c>
      <c r="D178" s="208"/>
      <c r="E178" s="28" t="str">
        <f>IF(AY178&gt;999,"neatbilst",IF(AY178&gt;99,"atbilst daļēji",IF(AY178&gt;9,"atbilst pilnībā",IF(AY178&gt;0,"neattiecas",0))))</f>
        <v>atbilst daļēji</v>
      </c>
      <c r="F178" s="52">
        <f>SUM(F179:F181)</f>
        <v>1</v>
      </c>
      <c r="G178" s="52">
        <f>SUM(G179:G181)</f>
        <v>0</v>
      </c>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2">
        <f>L8</f>
        <v>9</v>
      </c>
      <c r="AY178" s="93">
        <f>SUM(AY179:AY181)</f>
        <v>102</v>
      </c>
      <c r="AZ178" s="93">
        <v>169</v>
      </c>
      <c r="BA178" s="93"/>
      <c r="BB178" s="93" t="s">
        <v>107</v>
      </c>
      <c r="BC178" s="54"/>
      <c r="BD178" s="55">
        <f>MIN(BD179:BD181)</f>
        <v>0</v>
      </c>
      <c r="BE178" s="55">
        <f>MAX(BE179:BE181)</f>
        <v>46388</v>
      </c>
      <c r="BF178" s="100"/>
      <c r="BG178" s="54"/>
      <c r="BH178" s="56"/>
      <c r="BI178" s="57"/>
      <c r="BJ178" s="57"/>
      <c r="BK178" s="62"/>
    </row>
    <row r="179" spans="1:63" s="7" customFormat="1" ht="111" hidden="1" customHeight="1" outlineLevel="2" x14ac:dyDescent="0.25">
      <c r="A179" s="81">
        <v>170</v>
      </c>
      <c r="B179" s="205" t="s">
        <v>220</v>
      </c>
      <c r="C179" s="206"/>
      <c r="D179" s="59" t="s">
        <v>458</v>
      </c>
      <c r="E179" s="45" t="s">
        <v>77</v>
      </c>
      <c r="F179" s="46">
        <f>COUNTA(H179:S179)</f>
        <v>1</v>
      </c>
      <c r="G179" s="36">
        <f>COUNTA(T179:AW179)</f>
        <v>0</v>
      </c>
      <c r="H179" s="18"/>
      <c r="I179" s="18"/>
      <c r="J179" s="18"/>
      <c r="K179" s="18"/>
      <c r="L179" s="18"/>
      <c r="M179" s="18"/>
      <c r="N179" s="18"/>
      <c r="O179" s="18" t="s">
        <v>370</v>
      </c>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47"/>
      <c r="AY179" s="93">
        <f>IF(E179="neattiecas",1,IF(E179="atbilst pilnībā",10,IF(E179="atbilst daļēji",100,IF(E179="neatbilst",1000,0))))</f>
        <v>100</v>
      </c>
      <c r="AZ179" s="93">
        <v>170</v>
      </c>
      <c r="BA179" s="93" t="s">
        <v>355</v>
      </c>
      <c r="BB179" s="93"/>
      <c r="BC179" s="44">
        <v>4</v>
      </c>
      <c r="BD179" s="6" t="s">
        <v>453</v>
      </c>
      <c r="BE179" s="15">
        <v>46388</v>
      </c>
      <c r="BF179" s="101" t="s">
        <v>84</v>
      </c>
      <c r="BG179" s="6" t="s">
        <v>463</v>
      </c>
      <c r="BH179" s="6" t="s">
        <v>453</v>
      </c>
      <c r="BI179" s="6" t="s">
        <v>453</v>
      </c>
      <c r="BJ179" s="6" t="s">
        <v>453</v>
      </c>
      <c r="BK179" s="175" t="s">
        <v>548</v>
      </c>
    </row>
    <row r="180" spans="1:63" s="7" customFormat="1" ht="48" hidden="1" customHeight="1" outlineLevel="2" x14ac:dyDescent="0.25">
      <c r="A180" s="81">
        <v>171</v>
      </c>
      <c r="B180" s="205" t="s">
        <v>221</v>
      </c>
      <c r="C180" s="206"/>
      <c r="D180" s="59" t="s">
        <v>369</v>
      </c>
      <c r="E180" s="45" t="s">
        <v>78</v>
      </c>
      <c r="F180" s="46">
        <f>COUNTA(H180:S180)</f>
        <v>0</v>
      </c>
      <c r="G180" s="36">
        <f>COUNTA(T180:AW180)</f>
        <v>0</v>
      </c>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47"/>
      <c r="AY180" s="93">
        <f>IF(E180="neattiecas",1,IF(E180="atbilst pilnībā",10,IF(E180="atbilst daļēji",100,IF(E180="neatbilst",1000,0))))</f>
        <v>1</v>
      </c>
      <c r="AZ180" s="93">
        <v>171</v>
      </c>
      <c r="BA180" s="93" t="s">
        <v>355</v>
      </c>
      <c r="BB180" s="93"/>
      <c r="BC180" s="44"/>
      <c r="BD180" s="15"/>
      <c r="BE180" s="15"/>
      <c r="BF180" s="101"/>
      <c r="BG180" s="6"/>
      <c r="BH180" s="6"/>
      <c r="BI180" s="29"/>
      <c r="BJ180" s="6"/>
      <c r="BK180" s="177" t="s">
        <v>462</v>
      </c>
    </row>
    <row r="181" spans="1:63" s="7" customFormat="1" ht="46.9" hidden="1" customHeight="1" outlineLevel="2" x14ac:dyDescent="0.25">
      <c r="A181" s="81">
        <v>172</v>
      </c>
      <c r="B181" s="205" t="s">
        <v>222</v>
      </c>
      <c r="C181" s="206"/>
      <c r="D181" s="59" t="s">
        <v>326</v>
      </c>
      <c r="E181" s="45" t="s">
        <v>78</v>
      </c>
      <c r="F181" s="46">
        <f>COUNTA(H181:S181)</f>
        <v>0</v>
      </c>
      <c r="G181" s="36">
        <f>COUNTA(T181:AW181)</f>
        <v>0</v>
      </c>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47"/>
      <c r="AY181" s="93">
        <f>IF(E181="neattiecas",1,IF(E181="atbilst pilnībā",10,IF(E181="atbilst daļēji",100,IF(E181="neatbilst",1000,0))))</f>
        <v>1</v>
      </c>
      <c r="AZ181" s="93">
        <v>172</v>
      </c>
      <c r="BA181" s="93" t="s">
        <v>355</v>
      </c>
      <c r="BB181" s="93"/>
      <c r="BC181" s="44"/>
      <c r="BD181" s="15"/>
      <c r="BE181" s="15"/>
      <c r="BF181" s="101"/>
      <c r="BG181" s="6"/>
      <c r="BH181" s="6"/>
      <c r="BI181" s="29"/>
      <c r="BJ181" s="6"/>
      <c r="BK181" s="61" t="s">
        <v>459</v>
      </c>
    </row>
    <row r="182" spans="1:63" ht="35.1" customHeight="1" outlineLevel="1" collapsed="1" x14ac:dyDescent="0.25">
      <c r="A182" s="81">
        <v>173</v>
      </c>
      <c r="B182" s="60" t="s">
        <v>100</v>
      </c>
      <c r="C182" s="207" t="s">
        <v>65</v>
      </c>
      <c r="D182" s="208"/>
      <c r="E182" s="28" t="str">
        <f>IF(AY182&gt;999,"neatbilst",IF(AY182&gt;99,"atbilst daļēji",IF(AY182&gt;9,"atbilst pilnībā",IF(AY182&gt;0,"neattiecas",0))))</f>
        <v>atbilst daļēji</v>
      </c>
      <c r="F182" s="52">
        <f>SUM(F183:F186)</f>
        <v>1</v>
      </c>
      <c r="G182" s="52">
        <f>SUM(G183:G186)</f>
        <v>1</v>
      </c>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2">
        <f>M8</f>
        <v>24</v>
      </c>
      <c r="AY182" s="93">
        <f>SUM(AY183:AY186)</f>
        <v>112</v>
      </c>
      <c r="AZ182" s="93">
        <v>173</v>
      </c>
      <c r="BA182" s="93"/>
      <c r="BB182" s="93" t="s">
        <v>107</v>
      </c>
      <c r="BC182" s="54"/>
      <c r="BD182" s="55">
        <f>MIN(BD183:BD186)</f>
        <v>45809</v>
      </c>
      <c r="BE182" s="55">
        <f>MAX(BE183:BE186)</f>
        <v>46021</v>
      </c>
      <c r="BF182" s="100"/>
      <c r="BG182" s="54"/>
      <c r="BH182" s="56"/>
      <c r="BI182" s="57"/>
      <c r="BJ182" s="57"/>
      <c r="BK182" s="62"/>
    </row>
    <row r="183" spans="1:63" s="7" customFormat="1" ht="35.1" hidden="1" customHeight="1" outlineLevel="2" x14ac:dyDescent="0.25">
      <c r="A183" s="81">
        <v>174</v>
      </c>
      <c r="B183" s="205" t="s">
        <v>223</v>
      </c>
      <c r="C183" s="206"/>
      <c r="D183" s="59" t="s">
        <v>327</v>
      </c>
      <c r="E183" s="45" t="s">
        <v>78</v>
      </c>
      <c r="F183" s="46">
        <f>COUNTA(H183:S183)</f>
        <v>0</v>
      </c>
      <c r="G183" s="36">
        <f>COUNTA(T183:AW183)</f>
        <v>0</v>
      </c>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47"/>
      <c r="AY183" s="93">
        <f>IF(E183="neattiecas",1,IF(E183="atbilst pilnībā",10,IF(E183="atbilst daļēji",100,IF(E183="neatbilst",1000,0))))</f>
        <v>1</v>
      </c>
      <c r="AZ183" s="93">
        <v>174</v>
      </c>
      <c r="BA183" s="93" t="s">
        <v>355</v>
      </c>
      <c r="BB183" s="93"/>
      <c r="BC183" s="44"/>
      <c r="BD183" s="15"/>
      <c r="BE183" s="15"/>
      <c r="BF183" s="101"/>
      <c r="BG183" s="6"/>
      <c r="BH183" s="6"/>
      <c r="BI183" s="29"/>
      <c r="BJ183" s="6"/>
      <c r="BK183" s="61" t="s">
        <v>460</v>
      </c>
    </row>
    <row r="184" spans="1:63" s="7" customFormat="1" ht="46.15" hidden="1" customHeight="1" outlineLevel="2" x14ac:dyDescent="0.25">
      <c r="A184" s="81">
        <v>175</v>
      </c>
      <c r="B184" s="205" t="s">
        <v>224</v>
      </c>
      <c r="C184" s="206"/>
      <c r="D184" s="59" t="s">
        <v>328</v>
      </c>
      <c r="E184" s="45" t="s">
        <v>78</v>
      </c>
      <c r="F184" s="46">
        <f>COUNTA(H184:S184)</f>
        <v>0</v>
      </c>
      <c r="G184" s="36">
        <f>COUNTA(T184:AW184)</f>
        <v>0</v>
      </c>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47"/>
      <c r="AY184" s="93">
        <f>IF(E184="neattiecas",1,IF(E184="atbilst pilnībā",10,IF(E184="atbilst daļēji",100,IF(E184="neatbilst",1000,0))))</f>
        <v>1</v>
      </c>
      <c r="AZ184" s="93">
        <v>175</v>
      </c>
      <c r="BA184" s="93" t="s">
        <v>355</v>
      </c>
      <c r="BB184" s="93"/>
      <c r="BC184" s="44"/>
      <c r="BD184" s="15"/>
      <c r="BE184" s="15"/>
      <c r="BF184" s="101"/>
      <c r="BG184" s="6"/>
      <c r="BH184" s="6"/>
      <c r="BI184" s="29"/>
      <c r="BJ184" s="6"/>
      <c r="BK184" s="61" t="s">
        <v>461</v>
      </c>
    </row>
    <row r="185" spans="1:63" s="7" customFormat="1" ht="80.25" hidden="1" customHeight="1" outlineLevel="2" x14ac:dyDescent="0.25">
      <c r="A185" s="81">
        <v>176</v>
      </c>
      <c r="B185" s="205" t="s">
        <v>225</v>
      </c>
      <c r="C185" s="206"/>
      <c r="D185" s="59" t="s">
        <v>471</v>
      </c>
      <c r="E185" s="45" t="s">
        <v>77</v>
      </c>
      <c r="F185" s="46">
        <f>COUNTA(H185:S185)</f>
        <v>1</v>
      </c>
      <c r="G185" s="36">
        <f>COUNTA(T185:AW185)</f>
        <v>1</v>
      </c>
      <c r="H185" s="18" t="s">
        <v>370</v>
      </c>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t="s">
        <v>370</v>
      </c>
      <c r="AU185" s="18"/>
      <c r="AV185" s="18"/>
      <c r="AW185" s="18"/>
      <c r="AX185" s="47"/>
      <c r="AY185" s="93">
        <f>IF(E185="neattiecas",1,IF(E185="atbilst pilnībā",10,IF(E185="atbilst daļēji",100,IF(E185="neatbilst",1000,0))))</f>
        <v>100</v>
      </c>
      <c r="AZ185" s="93">
        <v>176</v>
      </c>
      <c r="BA185" s="93" t="s">
        <v>355</v>
      </c>
      <c r="BB185" s="93"/>
      <c r="BC185" s="44">
        <v>2</v>
      </c>
      <c r="BD185" s="15">
        <v>45809</v>
      </c>
      <c r="BE185" s="15">
        <v>46021</v>
      </c>
      <c r="BF185" s="101" t="s">
        <v>85</v>
      </c>
      <c r="BG185" s="6" t="s">
        <v>372</v>
      </c>
      <c r="BH185" s="6" t="s">
        <v>453</v>
      </c>
      <c r="BI185" s="6" t="s">
        <v>453</v>
      </c>
      <c r="BJ185" s="6" t="s">
        <v>453</v>
      </c>
      <c r="BK185" s="61" t="s">
        <v>485</v>
      </c>
    </row>
    <row r="186" spans="1:63" s="7" customFormat="1" ht="25.5" hidden="1" customHeight="1" outlineLevel="2" x14ac:dyDescent="0.25">
      <c r="A186" s="81">
        <v>177</v>
      </c>
      <c r="B186" s="209" t="s">
        <v>230</v>
      </c>
      <c r="C186" s="209"/>
      <c r="D186" s="59" t="s">
        <v>257</v>
      </c>
      <c r="E186" s="45" t="s">
        <v>76</v>
      </c>
      <c r="F186" s="46">
        <f>COUNTA(H186:S186)</f>
        <v>0</v>
      </c>
      <c r="G186" s="36">
        <f>COUNTA(T186:AW186)</f>
        <v>0</v>
      </c>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47"/>
      <c r="AY186" s="93">
        <f>IF(E186="neattiecas",1,IF(E186="atbilst pilnībā",10,IF(E186="atbilst daļēji",100,IF(E186="neatbilst",1000,0))))</f>
        <v>10</v>
      </c>
      <c r="AZ186" s="93">
        <v>177</v>
      </c>
      <c r="BA186" s="93" t="s">
        <v>355</v>
      </c>
      <c r="BB186" s="93"/>
      <c r="BC186" s="44"/>
      <c r="BD186" s="15"/>
      <c r="BE186" s="15"/>
      <c r="BF186" s="101"/>
      <c r="BG186" s="6"/>
      <c r="BH186" s="6"/>
      <c r="BI186" s="29"/>
      <c r="BJ186" s="6"/>
      <c r="BK186" s="61"/>
    </row>
    <row r="187" spans="1:63" ht="35.1" customHeight="1" outlineLevel="1" collapsed="1" x14ac:dyDescent="0.25">
      <c r="A187" s="81">
        <v>178</v>
      </c>
      <c r="B187" s="60" t="s">
        <v>101</v>
      </c>
      <c r="C187" s="207" t="s">
        <v>56</v>
      </c>
      <c r="D187" s="208"/>
      <c r="E187" s="28" t="str">
        <f>IF(AY187&gt;999,"neatbilst",IF(AY187&gt;99,"atbilst daļēji",IF(AY187&gt;9,"atbilst pilnībā",IF(AY187&gt;0,"neattiecas",0))))</f>
        <v>atbilst daļēji</v>
      </c>
      <c r="F187" s="52">
        <f>SUM(F188:F191)</f>
        <v>2</v>
      </c>
      <c r="G187" s="52">
        <f>SUM(G188:G191)</f>
        <v>1</v>
      </c>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2">
        <f>N8</f>
        <v>2</v>
      </c>
      <c r="AY187" s="93">
        <f>SUM(AY188:AY191)</f>
        <v>211</v>
      </c>
      <c r="AZ187" s="93">
        <v>178</v>
      </c>
      <c r="BA187" s="93"/>
      <c r="BB187" s="93" t="s">
        <v>107</v>
      </c>
      <c r="BC187" s="54"/>
      <c r="BD187" s="55">
        <f>MIN(BD188:BD191)</f>
        <v>45447</v>
      </c>
      <c r="BE187" s="55">
        <f>MAX(BE188:BE191)</f>
        <v>46752</v>
      </c>
      <c r="BF187" s="100"/>
      <c r="BG187" s="54"/>
      <c r="BH187" s="56"/>
      <c r="BI187" s="57"/>
      <c r="BJ187" s="57"/>
      <c r="BK187" s="62"/>
    </row>
    <row r="188" spans="1:63" s="7" customFormat="1" ht="99.75" hidden="1" customHeight="1" outlineLevel="2" x14ac:dyDescent="0.25">
      <c r="A188" s="81">
        <v>179</v>
      </c>
      <c r="B188" s="205" t="s">
        <v>226</v>
      </c>
      <c r="C188" s="206"/>
      <c r="D188" s="59" t="s">
        <v>465</v>
      </c>
      <c r="E188" s="45" t="s">
        <v>77</v>
      </c>
      <c r="F188" s="46">
        <f>COUNTA(H188:S188)</f>
        <v>1</v>
      </c>
      <c r="G188" s="36">
        <f>COUNTA(T188:AW188)</f>
        <v>0</v>
      </c>
      <c r="H188" s="18"/>
      <c r="I188" s="18"/>
      <c r="J188" s="18"/>
      <c r="K188" s="18"/>
      <c r="L188" s="18"/>
      <c r="M188" s="18"/>
      <c r="N188" s="18"/>
      <c r="O188" s="18" t="s">
        <v>370</v>
      </c>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47"/>
      <c r="AY188" s="93">
        <f>IF(E188="neattiecas",1,IF(E188="atbilst pilnībā",10,IF(E188="atbilst daļēji",100,IF(E188="neatbilst",1000,0))))</f>
        <v>100</v>
      </c>
      <c r="AZ188" s="93">
        <v>179</v>
      </c>
      <c r="BA188" s="93" t="s">
        <v>355</v>
      </c>
      <c r="BB188" s="93"/>
      <c r="BC188" s="44">
        <v>3</v>
      </c>
      <c r="BD188" s="15">
        <v>45447</v>
      </c>
      <c r="BE188" s="15">
        <v>46752</v>
      </c>
      <c r="BF188" s="101" t="s">
        <v>84</v>
      </c>
      <c r="BG188" s="6" t="s">
        <v>463</v>
      </c>
      <c r="BH188" s="6" t="s">
        <v>453</v>
      </c>
      <c r="BI188" s="6" t="s">
        <v>453</v>
      </c>
      <c r="BJ188" s="6" t="s">
        <v>453</v>
      </c>
      <c r="BK188" s="61" t="s">
        <v>549</v>
      </c>
    </row>
    <row r="189" spans="1:63" s="7" customFormat="1" ht="44.45" hidden="1" customHeight="1" outlineLevel="2" x14ac:dyDescent="0.25">
      <c r="A189" s="81">
        <v>180</v>
      </c>
      <c r="B189" s="205" t="s">
        <v>227</v>
      </c>
      <c r="C189" s="206"/>
      <c r="D189" s="59" t="s">
        <v>467</v>
      </c>
      <c r="E189" s="45" t="s">
        <v>78</v>
      </c>
      <c r="F189" s="46">
        <f>COUNTA(H189:S189)</f>
        <v>0</v>
      </c>
      <c r="G189" s="36">
        <f>COUNTA(T189:AW189)</f>
        <v>0</v>
      </c>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47"/>
      <c r="AY189" s="93">
        <f>IF(E189="neattiecas",1,IF(E189="atbilst pilnībā",10,IF(E189="atbilst daļēji",100,IF(E189="neatbilst",1000,0))))</f>
        <v>1</v>
      </c>
      <c r="AZ189" s="93">
        <v>180</v>
      </c>
      <c r="BA189" s="93" t="s">
        <v>355</v>
      </c>
      <c r="BB189" s="93"/>
      <c r="BC189" s="44"/>
      <c r="BD189" s="15"/>
      <c r="BE189" s="15"/>
      <c r="BF189" s="101"/>
      <c r="BG189" s="6"/>
      <c r="BH189" s="6"/>
      <c r="BI189" s="29"/>
      <c r="BJ189" s="6"/>
      <c r="BK189" s="180"/>
    </row>
    <row r="190" spans="1:63" s="7" customFormat="1" ht="93.75" hidden="1" customHeight="1" outlineLevel="2" x14ac:dyDescent="0.25">
      <c r="A190" s="81">
        <v>181</v>
      </c>
      <c r="B190" s="205" t="s">
        <v>228</v>
      </c>
      <c r="C190" s="206"/>
      <c r="D190" s="59" t="s">
        <v>464</v>
      </c>
      <c r="E190" s="45" t="s">
        <v>77</v>
      </c>
      <c r="F190" s="46">
        <f>COUNTA(H190:S190)</f>
        <v>1</v>
      </c>
      <c r="G190" s="36">
        <f>COUNTA(T190:AW190)</f>
        <v>1</v>
      </c>
      <c r="H190" s="18"/>
      <c r="I190" s="18"/>
      <c r="J190" s="18"/>
      <c r="K190" s="18"/>
      <c r="L190" s="18"/>
      <c r="M190" s="18" t="s">
        <v>370</v>
      </c>
      <c r="N190" s="18"/>
      <c r="O190" s="18"/>
      <c r="P190" s="18"/>
      <c r="Q190" s="18"/>
      <c r="R190" s="18"/>
      <c r="S190" s="18"/>
      <c r="T190" s="18"/>
      <c r="U190" s="18"/>
      <c r="V190" s="18"/>
      <c r="W190" s="18"/>
      <c r="X190" s="18"/>
      <c r="Y190" s="18"/>
      <c r="Z190" s="18"/>
      <c r="AA190" s="18"/>
      <c r="AB190" s="18" t="s">
        <v>370</v>
      </c>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47"/>
      <c r="AY190" s="93">
        <f>IF(E190="neattiecas",1,IF(E190="atbilst pilnībā",10,IF(E190="atbilst daļēji",100,IF(E190="neatbilst",1000,0))))</f>
        <v>100</v>
      </c>
      <c r="AZ190" s="93">
        <v>181</v>
      </c>
      <c r="BA190" s="93" t="s">
        <v>355</v>
      </c>
      <c r="BB190" s="93"/>
      <c r="BC190" s="44">
        <v>3</v>
      </c>
      <c r="BD190" s="15">
        <v>45809</v>
      </c>
      <c r="BE190" s="15">
        <v>46021</v>
      </c>
      <c r="BF190" s="101" t="s">
        <v>85</v>
      </c>
      <c r="BG190" s="6" t="s">
        <v>372</v>
      </c>
      <c r="BH190" s="6" t="s">
        <v>453</v>
      </c>
      <c r="BI190" s="6" t="s">
        <v>453</v>
      </c>
      <c r="BJ190" s="6" t="s">
        <v>453</v>
      </c>
      <c r="BK190" s="175" t="s">
        <v>550</v>
      </c>
    </row>
    <row r="191" spans="1:63" s="7" customFormat="1" ht="35.1" hidden="1" customHeight="1" outlineLevel="2" x14ac:dyDescent="0.25">
      <c r="A191" s="81">
        <v>182</v>
      </c>
      <c r="B191" s="209" t="s">
        <v>229</v>
      </c>
      <c r="C191" s="209"/>
      <c r="D191" s="59" t="s">
        <v>466</v>
      </c>
      <c r="E191" s="45" t="s">
        <v>76</v>
      </c>
      <c r="F191" s="46">
        <f>COUNTA(H191:S191)</f>
        <v>0</v>
      </c>
      <c r="G191" s="36">
        <f>COUNTA(T191:AW191)</f>
        <v>0</v>
      </c>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47"/>
      <c r="AY191" s="93">
        <f>IF(E191="neattiecas",1,IF(E191="atbilst pilnībā",10,IF(E191="atbilst daļēji",100,IF(E191="neatbilst",1000,0))))</f>
        <v>10</v>
      </c>
      <c r="AZ191" s="93">
        <v>182</v>
      </c>
      <c r="BA191" s="93" t="s">
        <v>355</v>
      </c>
      <c r="BB191" s="93"/>
      <c r="BC191" s="44"/>
      <c r="BD191" s="15"/>
      <c r="BE191" s="15"/>
      <c r="BF191" s="101"/>
      <c r="BG191" s="6"/>
      <c r="BH191" s="6"/>
      <c r="BI191" s="29"/>
      <c r="BJ191" s="6"/>
      <c r="BK191" s="61"/>
    </row>
    <row r="192" spans="1:63" ht="35.1" customHeight="1" outlineLevel="1" collapsed="1" x14ac:dyDescent="0.25">
      <c r="A192" s="81">
        <v>183</v>
      </c>
      <c r="B192" s="60" t="s">
        <v>102</v>
      </c>
      <c r="C192" s="207" t="s">
        <v>63</v>
      </c>
      <c r="D192" s="208"/>
      <c r="E192" s="28" t="str">
        <f>IF(AY192&gt;999,"neatbilst",IF(AY192&gt;99,"atbilst daļēji",IF(AY192&gt;9,"atbilst pilnībā",IF(AY192&gt;0,"neattiecas",0))))</f>
        <v>neatbilst</v>
      </c>
      <c r="F192" s="52">
        <f>SUM(F193:F194)</f>
        <v>3</v>
      </c>
      <c r="G192" s="52">
        <f>SUM(G193:G194)</f>
        <v>2</v>
      </c>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2">
        <f>O8</f>
        <v>10</v>
      </c>
      <c r="AY192" s="93">
        <f>SUM(AY193:AY194)</f>
        <v>1100</v>
      </c>
      <c r="AZ192" s="93">
        <v>183</v>
      </c>
      <c r="BA192" s="93"/>
      <c r="BB192" s="93" t="s">
        <v>107</v>
      </c>
      <c r="BC192" s="54"/>
      <c r="BD192" s="55">
        <f>MIN(BD193:BD194)</f>
        <v>45809</v>
      </c>
      <c r="BE192" s="55">
        <f>MAX(BE193:BE194)</f>
        <v>46052</v>
      </c>
      <c r="BF192" s="100"/>
      <c r="BG192" s="54"/>
      <c r="BH192" s="56"/>
      <c r="BI192" s="57"/>
      <c r="BJ192" s="57"/>
      <c r="BK192" s="62"/>
    </row>
    <row r="193" spans="1:63" s="7" customFormat="1" ht="94.5" hidden="1" customHeight="1" outlineLevel="2" x14ac:dyDescent="0.25">
      <c r="A193" s="81">
        <v>184</v>
      </c>
      <c r="B193" s="205" t="s">
        <v>231</v>
      </c>
      <c r="C193" s="206"/>
      <c r="D193" s="59" t="s">
        <v>468</v>
      </c>
      <c r="E193" s="45" t="s">
        <v>77</v>
      </c>
      <c r="F193" s="46">
        <f>COUNTA(H193:S193)</f>
        <v>1</v>
      </c>
      <c r="G193" s="36">
        <f>COUNTA(T193:AW193)</f>
        <v>1</v>
      </c>
      <c r="H193" s="18"/>
      <c r="I193" s="18"/>
      <c r="J193" s="18"/>
      <c r="K193" s="18"/>
      <c r="L193" s="18"/>
      <c r="M193" s="18"/>
      <c r="N193" s="18"/>
      <c r="O193" s="18"/>
      <c r="P193" s="18"/>
      <c r="Q193" s="18" t="s">
        <v>370</v>
      </c>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t="s">
        <v>370</v>
      </c>
      <c r="AV193" s="18"/>
      <c r="AW193" s="18"/>
      <c r="AX193" s="47"/>
      <c r="AY193" s="93">
        <f>IF(E193="neattiecas",1,IF(E193="atbilst pilnībā",10,IF(E193="atbilst daļēji",100,IF(E193="neatbilst",1000,0))))</f>
        <v>100</v>
      </c>
      <c r="AZ193" s="93">
        <v>184</v>
      </c>
      <c r="BA193" s="93" t="s">
        <v>355</v>
      </c>
      <c r="BB193" s="93"/>
      <c r="BC193" s="44">
        <v>3</v>
      </c>
      <c r="BD193" s="15">
        <v>45809</v>
      </c>
      <c r="BE193" s="15">
        <v>46052</v>
      </c>
      <c r="BF193" s="101" t="s">
        <v>85</v>
      </c>
      <c r="BG193" s="6" t="s">
        <v>372</v>
      </c>
      <c r="BH193" s="6" t="s">
        <v>453</v>
      </c>
      <c r="BI193" s="6" t="s">
        <v>453</v>
      </c>
      <c r="BJ193" s="6" t="s">
        <v>453</v>
      </c>
      <c r="BK193" s="61" t="s">
        <v>469</v>
      </c>
    </row>
    <row r="194" spans="1:63" s="7" customFormat="1" ht="45" hidden="1" customHeight="1" outlineLevel="2" x14ac:dyDescent="0.25">
      <c r="A194" s="81">
        <v>185</v>
      </c>
      <c r="B194" s="205" t="s">
        <v>232</v>
      </c>
      <c r="C194" s="206"/>
      <c r="D194" s="59" t="s">
        <v>387</v>
      </c>
      <c r="E194" s="45" t="s">
        <v>81</v>
      </c>
      <c r="F194" s="46">
        <f>COUNTA(H194:S194)</f>
        <v>2</v>
      </c>
      <c r="G194" s="36">
        <f>COUNTA(T194:AW194)</f>
        <v>1</v>
      </c>
      <c r="H194" s="18"/>
      <c r="I194" s="18"/>
      <c r="J194" s="18"/>
      <c r="K194" s="18" t="s">
        <v>370</v>
      </c>
      <c r="L194" s="18"/>
      <c r="M194" s="18" t="s">
        <v>370</v>
      </c>
      <c r="N194" s="18"/>
      <c r="O194" s="18"/>
      <c r="P194" s="18"/>
      <c r="Q194" s="18"/>
      <c r="R194" s="18"/>
      <c r="S194" s="18"/>
      <c r="T194" s="18"/>
      <c r="U194" s="18"/>
      <c r="V194" s="18"/>
      <c r="W194" s="18"/>
      <c r="X194" s="18"/>
      <c r="Y194" s="18"/>
      <c r="Z194" s="18"/>
      <c r="AA194" s="18"/>
      <c r="AB194" s="18"/>
      <c r="AC194" s="18"/>
      <c r="AD194" s="18"/>
      <c r="AE194" s="18" t="s">
        <v>370</v>
      </c>
      <c r="AF194" s="18"/>
      <c r="AG194" s="18"/>
      <c r="AH194" s="18"/>
      <c r="AI194" s="18"/>
      <c r="AJ194" s="18"/>
      <c r="AK194" s="18"/>
      <c r="AL194" s="18"/>
      <c r="AM194" s="18"/>
      <c r="AN194" s="18"/>
      <c r="AO194" s="18"/>
      <c r="AP194" s="18"/>
      <c r="AQ194" s="18"/>
      <c r="AR194" s="18"/>
      <c r="AS194" s="18"/>
      <c r="AT194" s="18"/>
      <c r="AU194" s="18"/>
      <c r="AV194" s="18"/>
      <c r="AW194" s="18"/>
      <c r="AX194" s="47"/>
      <c r="AY194" s="93">
        <f>IF(E194="neattiecas",1,IF(E194="atbilst pilnībā",10,IF(E194="atbilst daļēji",100,IF(E194="neatbilst",1000,0))))</f>
        <v>1000</v>
      </c>
      <c r="AZ194" s="93">
        <v>185</v>
      </c>
      <c r="BA194" s="93" t="s">
        <v>355</v>
      </c>
      <c r="BB194" s="93"/>
      <c r="BC194" s="44">
        <v>3</v>
      </c>
      <c r="BD194" s="6" t="s">
        <v>453</v>
      </c>
      <c r="BE194" s="15">
        <v>46023</v>
      </c>
      <c r="BF194" s="101" t="s">
        <v>85</v>
      </c>
      <c r="BG194" s="6" t="s">
        <v>513</v>
      </c>
      <c r="BH194" s="6" t="s">
        <v>453</v>
      </c>
      <c r="BI194" s="6" t="s">
        <v>453</v>
      </c>
      <c r="BJ194" s="6" t="s">
        <v>453</v>
      </c>
      <c r="BK194" s="61" t="s">
        <v>551</v>
      </c>
    </row>
    <row r="195" spans="1:63" ht="35.1" customHeight="1" outlineLevel="1" collapsed="1" x14ac:dyDescent="0.25">
      <c r="A195" s="81">
        <v>186</v>
      </c>
      <c r="B195" s="60" t="s">
        <v>103</v>
      </c>
      <c r="C195" s="207" t="s">
        <v>83</v>
      </c>
      <c r="D195" s="208"/>
      <c r="E195" s="28" t="str">
        <f>IF(AY195&gt;999,"neatbilst",IF(AY195&gt;99,"atbilst daļēji",IF(AY195&gt;9,"atbilst pilnībā",IF(AY195&gt;0,"neattiecas",0))))</f>
        <v>atbilst daļēji</v>
      </c>
      <c r="F195" s="52">
        <f>SUM(F196:F196)</f>
        <v>2</v>
      </c>
      <c r="G195" s="52">
        <f>SUM(G196:G196)</f>
        <v>1</v>
      </c>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2">
        <f>P8</f>
        <v>0</v>
      </c>
      <c r="AY195" s="93">
        <f>SUM(AY196:AY196)</f>
        <v>100</v>
      </c>
      <c r="AZ195" s="93">
        <v>186</v>
      </c>
      <c r="BA195" s="93"/>
      <c r="BB195" s="93" t="s">
        <v>107</v>
      </c>
      <c r="BC195" s="54"/>
      <c r="BD195" s="55">
        <f>MIN(BD196:BD196)</f>
        <v>45748</v>
      </c>
      <c r="BE195" s="55">
        <f>MAX(BE196:BE196)</f>
        <v>45869</v>
      </c>
      <c r="BF195" s="100"/>
      <c r="BG195" s="54"/>
      <c r="BH195" s="56"/>
      <c r="BI195" s="57"/>
      <c r="BJ195" s="57"/>
      <c r="BK195" s="62"/>
    </row>
    <row r="196" spans="1:63" s="7" customFormat="1" ht="135" hidden="1" customHeight="1" outlineLevel="2" x14ac:dyDescent="0.25">
      <c r="A196" s="81">
        <v>187</v>
      </c>
      <c r="B196" s="205" t="s">
        <v>233</v>
      </c>
      <c r="C196" s="206"/>
      <c r="D196" s="59" t="s">
        <v>470</v>
      </c>
      <c r="E196" s="45" t="s">
        <v>77</v>
      </c>
      <c r="F196" s="46">
        <f>COUNTA(H196:S196)</f>
        <v>2</v>
      </c>
      <c r="G196" s="36">
        <f>COUNTA(T196:AW196)</f>
        <v>1</v>
      </c>
      <c r="H196" s="18"/>
      <c r="I196" s="18"/>
      <c r="J196" s="18"/>
      <c r="K196" s="18" t="s">
        <v>370</v>
      </c>
      <c r="L196" s="18"/>
      <c r="M196" s="18"/>
      <c r="N196" s="18"/>
      <c r="O196" s="18"/>
      <c r="P196" s="18"/>
      <c r="Q196" s="18" t="s">
        <v>370</v>
      </c>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t="s">
        <v>370</v>
      </c>
      <c r="AV196" s="18"/>
      <c r="AW196" s="18"/>
      <c r="AX196" s="47"/>
      <c r="AY196" s="93">
        <f>IF(E196="neattiecas",1,IF(E196="atbilst pilnībā",10,IF(E196="atbilst daļēji",100,IF(E196="neatbilst",1000,0))))</f>
        <v>100</v>
      </c>
      <c r="AZ196" s="93">
        <v>187</v>
      </c>
      <c r="BA196" s="93" t="s">
        <v>355</v>
      </c>
      <c r="BB196" s="93"/>
      <c r="BC196" s="44">
        <v>2</v>
      </c>
      <c r="BD196" s="15">
        <v>45748</v>
      </c>
      <c r="BE196" s="15">
        <v>45869</v>
      </c>
      <c r="BF196" s="101" t="s">
        <v>84</v>
      </c>
      <c r="BG196" s="6" t="s">
        <v>372</v>
      </c>
      <c r="BH196" s="6" t="s">
        <v>453</v>
      </c>
      <c r="BI196" s="6" t="s">
        <v>453</v>
      </c>
      <c r="BJ196" s="6" t="s">
        <v>453</v>
      </c>
      <c r="BK196" s="61" t="s">
        <v>552</v>
      </c>
    </row>
    <row r="197" spans="1:63" ht="35.1" customHeight="1" outlineLevel="1" collapsed="1" x14ac:dyDescent="0.25">
      <c r="A197" s="81">
        <v>188</v>
      </c>
      <c r="B197" s="60" t="s">
        <v>104</v>
      </c>
      <c r="C197" s="207" t="s">
        <v>57</v>
      </c>
      <c r="D197" s="208"/>
      <c r="E197" s="28" t="str">
        <f>IF(AY197&gt;999,"neatbilst",IF(AY197&gt;99,"atbilst daļēji",IF(AY197&gt;9,"atbilst pilnībā",IF(AY197&gt;0,"neattiecas",0))))</f>
        <v>neatbilst</v>
      </c>
      <c r="F197" s="52">
        <f>SUM(F198:F200)</f>
        <v>6</v>
      </c>
      <c r="G197" s="52">
        <f>SUM(G198:G200)</f>
        <v>2</v>
      </c>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2">
        <f>Q8</f>
        <v>46</v>
      </c>
      <c r="AY197" s="93">
        <f>SUM(AY198:AY200)</f>
        <v>2100</v>
      </c>
      <c r="AZ197" s="93">
        <v>188</v>
      </c>
      <c r="BA197" s="93"/>
      <c r="BB197" s="93" t="s">
        <v>107</v>
      </c>
      <c r="BC197" s="54"/>
      <c r="BD197" s="55">
        <f>MIN(BD198:BD200)</f>
        <v>45748</v>
      </c>
      <c r="BE197" s="55">
        <f>MAX(BE198:BE200)</f>
        <v>45838</v>
      </c>
      <c r="BF197" s="100"/>
      <c r="BG197" s="54"/>
      <c r="BH197" s="56"/>
      <c r="BI197" s="57"/>
      <c r="BJ197" s="57"/>
      <c r="BK197" s="62"/>
    </row>
    <row r="198" spans="1:63" s="7" customFormat="1" ht="182.25" hidden="1" customHeight="1" outlineLevel="2" x14ac:dyDescent="0.25">
      <c r="A198" s="81">
        <v>189</v>
      </c>
      <c r="B198" s="205" t="s">
        <v>236</v>
      </c>
      <c r="C198" s="206"/>
      <c r="D198" s="58" t="s">
        <v>476</v>
      </c>
      <c r="E198" s="45" t="s">
        <v>77</v>
      </c>
      <c r="F198" s="46">
        <f>COUNTA(H198:S198)</f>
        <v>2</v>
      </c>
      <c r="G198" s="36">
        <f>COUNTA(T198:AW198)</f>
        <v>1</v>
      </c>
      <c r="H198" s="18"/>
      <c r="I198" s="18"/>
      <c r="J198" s="18"/>
      <c r="K198" s="18" t="s">
        <v>370</v>
      </c>
      <c r="L198" s="18" t="s">
        <v>370</v>
      </c>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t="s">
        <v>370</v>
      </c>
      <c r="AU198" s="18"/>
      <c r="AV198" s="18"/>
      <c r="AW198" s="18"/>
      <c r="AX198" s="47"/>
      <c r="AY198" s="93">
        <f>IF(E198="neattiecas",1,IF(E198="atbilst pilnībā",10,IF(E198="atbilst daļēji",100,IF(E198="neatbilst",1000,0))))</f>
        <v>100</v>
      </c>
      <c r="AZ198" s="93">
        <v>189</v>
      </c>
      <c r="BA198" s="93" t="s">
        <v>355</v>
      </c>
      <c r="BB198" s="93"/>
      <c r="BC198" s="44">
        <v>3</v>
      </c>
      <c r="BD198" s="15">
        <v>45748</v>
      </c>
      <c r="BE198" s="15">
        <v>45838</v>
      </c>
      <c r="BF198" s="101" t="s">
        <v>84</v>
      </c>
      <c r="BG198" s="6" t="s">
        <v>372</v>
      </c>
      <c r="BH198" s="6" t="s">
        <v>463</v>
      </c>
      <c r="BI198" s="6" t="s">
        <v>453</v>
      </c>
      <c r="BJ198" s="6" t="s">
        <v>453</v>
      </c>
      <c r="BK198" s="175" t="s">
        <v>553</v>
      </c>
    </row>
    <row r="199" spans="1:63" s="7" customFormat="1" ht="121.5" hidden="1" customHeight="1" outlineLevel="2" x14ac:dyDescent="0.25">
      <c r="A199" s="81">
        <v>190</v>
      </c>
      <c r="B199" s="205" t="s">
        <v>235</v>
      </c>
      <c r="C199" s="206"/>
      <c r="D199" s="58" t="s">
        <v>477</v>
      </c>
      <c r="E199" s="45" t="s">
        <v>81</v>
      </c>
      <c r="F199" s="46">
        <f>COUNTA(H199:S199)</f>
        <v>2</v>
      </c>
      <c r="G199" s="36">
        <f>COUNTA(T199:AW199)</f>
        <v>1</v>
      </c>
      <c r="H199" s="18"/>
      <c r="I199" s="18"/>
      <c r="J199" s="18"/>
      <c r="K199" s="18" t="s">
        <v>370</v>
      </c>
      <c r="L199" s="18" t="s">
        <v>370</v>
      </c>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t="s">
        <v>370</v>
      </c>
      <c r="AU199" s="18"/>
      <c r="AV199" s="18"/>
      <c r="AW199" s="18"/>
      <c r="AX199" s="47"/>
      <c r="AY199" s="93">
        <f>IF(E199="neattiecas",1,IF(E199="atbilst pilnībā",10,IF(E199="atbilst daļēji",100,IF(E199="neatbilst",1000,0))))</f>
        <v>1000</v>
      </c>
      <c r="AZ199" s="93">
        <v>190</v>
      </c>
      <c r="BA199" s="93" t="s">
        <v>355</v>
      </c>
      <c r="BB199" s="93"/>
      <c r="BC199" s="44">
        <v>2</v>
      </c>
      <c r="BD199" s="15">
        <v>45748</v>
      </c>
      <c r="BE199" s="15">
        <v>45838</v>
      </c>
      <c r="BF199" s="101" t="s">
        <v>84</v>
      </c>
      <c r="BG199" s="6" t="s">
        <v>372</v>
      </c>
      <c r="BH199" s="6" t="s">
        <v>453</v>
      </c>
      <c r="BI199" s="6" t="s">
        <v>453</v>
      </c>
      <c r="BJ199" s="6" t="s">
        <v>453</v>
      </c>
      <c r="BK199" s="61" t="s">
        <v>514</v>
      </c>
    </row>
    <row r="200" spans="1:63" s="7" customFormat="1" ht="90.75" hidden="1" customHeight="1" outlineLevel="2" x14ac:dyDescent="0.25">
      <c r="A200" s="81">
        <v>191</v>
      </c>
      <c r="B200" s="205" t="s">
        <v>234</v>
      </c>
      <c r="C200" s="206"/>
      <c r="D200" s="59" t="s">
        <v>478</v>
      </c>
      <c r="E200" s="45" t="s">
        <v>81</v>
      </c>
      <c r="F200" s="46">
        <f>COUNTA(H200:S200)</f>
        <v>2</v>
      </c>
      <c r="G200" s="36">
        <f>COUNTA(T200:AW200)</f>
        <v>0</v>
      </c>
      <c r="H200" s="18"/>
      <c r="I200" s="18"/>
      <c r="J200" s="18"/>
      <c r="K200" s="18"/>
      <c r="L200" s="18"/>
      <c r="M200" s="18"/>
      <c r="N200" s="18"/>
      <c r="O200" s="18"/>
      <c r="P200" s="18"/>
      <c r="Q200" s="18" t="s">
        <v>370</v>
      </c>
      <c r="R200" s="18" t="s">
        <v>370</v>
      </c>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47"/>
      <c r="AY200" s="93">
        <f>IF(E200="neattiecas",1,IF(E200="atbilst pilnībā",10,IF(E200="atbilst daļēji",100,IF(E200="neatbilst",1000,0))))</f>
        <v>1000</v>
      </c>
      <c r="AZ200" s="93">
        <v>191</v>
      </c>
      <c r="BA200" s="93" t="s">
        <v>355</v>
      </c>
      <c r="BB200" s="93"/>
      <c r="BC200" s="44">
        <v>2</v>
      </c>
      <c r="BD200" s="15" t="s">
        <v>453</v>
      </c>
      <c r="BE200" s="15" t="s">
        <v>453</v>
      </c>
      <c r="BF200" s="101" t="s">
        <v>85</v>
      </c>
      <c r="BG200" s="6" t="s">
        <v>372</v>
      </c>
      <c r="BH200" s="6" t="s">
        <v>453</v>
      </c>
      <c r="BI200" s="6" t="s">
        <v>453</v>
      </c>
      <c r="BJ200" s="6" t="s">
        <v>453</v>
      </c>
      <c r="BK200" s="61" t="s">
        <v>554</v>
      </c>
    </row>
    <row r="201" spans="1:63" ht="35.1" customHeight="1" outlineLevel="1" collapsed="1" x14ac:dyDescent="0.25">
      <c r="A201" s="81">
        <v>192</v>
      </c>
      <c r="B201" s="60" t="s">
        <v>105</v>
      </c>
      <c r="C201" s="207" t="s">
        <v>58</v>
      </c>
      <c r="D201" s="208"/>
      <c r="E201" s="28" t="str">
        <f>IF(AY201&gt;999,"neatbilst",IF(AY201&gt;99,"atbilst daļēji",IF(AY201&gt;9,"atbilst pilnībā",IF(AY201&gt;0,"neattiecas",0))))</f>
        <v>neatbilst</v>
      </c>
      <c r="F201" s="52">
        <f>SUM(F202:F210)</f>
        <v>8</v>
      </c>
      <c r="G201" s="52">
        <f>SUM(G202:G210)</f>
        <v>6</v>
      </c>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2">
        <f>R8</f>
        <v>11</v>
      </c>
      <c r="AY201" s="93">
        <f>SUM(AY202:AY210)</f>
        <v>2520</v>
      </c>
      <c r="AZ201" s="93">
        <v>192</v>
      </c>
      <c r="BA201" s="93"/>
      <c r="BB201" s="93" t="s">
        <v>107</v>
      </c>
      <c r="BC201" s="54"/>
      <c r="BD201" s="55">
        <f>MIN(BD202:BD210)</f>
        <v>45748</v>
      </c>
      <c r="BE201" s="55">
        <f>MAX(BE202:BE210)</f>
        <v>46752</v>
      </c>
      <c r="BF201" s="100"/>
      <c r="BG201" s="54"/>
      <c r="BH201" s="56"/>
      <c r="BI201" s="57"/>
      <c r="BJ201" s="57"/>
      <c r="BK201" s="62"/>
    </row>
    <row r="202" spans="1:63" s="7" customFormat="1" ht="73.5" hidden="1" customHeight="1" outlineLevel="2" x14ac:dyDescent="0.25">
      <c r="A202" s="81">
        <v>193</v>
      </c>
      <c r="B202" s="205" t="s">
        <v>237</v>
      </c>
      <c r="C202" s="206"/>
      <c r="D202" s="59" t="s">
        <v>472</v>
      </c>
      <c r="E202" s="45" t="s">
        <v>77</v>
      </c>
      <c r="F202" s="46">
        <f t="shared" ref="F202:F210" si="26">COUNTA(H202:S202)</f>
        <v>1</v>
      </c>
      <c r="G202" s="36">
        <f t="shared" ref="G202:G210" si="27">COUNTA(T202:AW202)</f>
        <v>0</v>
      </c>
      <c r="H202" s="18"/>
      <c r="I202" s="18"/>
      <c r="J202" s="18"/>
      <c r="K202" s="18" t="s">
        <v>370</v>
      </c>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47"/>
      <c r="AY202" s="93">
        <f t="shared" ref="AY202:AY210" si="28">IF(E202="neattiecas",1,IF(E202="atbilst pilnībā",10,IF(E202="atbilst daļēji",100,IF(E202="neatbilst",1000,0))))</f>
        <v>100</v>
      </c>
      <c r="AZ202" s="93">
        <v>193</v>
      </c>
      <c r="BA202" s="93" t="s">
        <v>355</v>
      </c>
      <c r="BB202" s="93"/>
      <c r="BC202" s="44">
        <v>2</v>
      </c>
      <c r="BD202" s="15">
        <v>45748</v>
      </c>
      <c r="BE202" s="15">
        <v>45838</v>
      </c>
      <c r="BF202" s="101" t="s">
        <v>84</v>
      </c>
      <c r="BG202" s="6" t="s">
        <v>372</v>
      </c>
      <c r="BH202" s="6" t="s">
        <v>453</v>
      </c>
      <c r="BI202" s="6" t="s">
        <v>453</v>
      </c>
      <c r="BJ202" s="6" t="s">
        <v>453</v>
      </c>
      <c r="BK202" s="61" t="s">
        <v>473</v>
      </c>
    </row>
    <row r="203" spans="1:63" s="7" customFormat="1" ht="98.25" hidden="1" customHeight="1" outlineLevel="2" x14ac:dyDescent="0.25">
      <c r="A203" s="81">
        <v>194</v>
      </c>
      <c r="B203" s="205" t="s">
        <v>238</v>
      </c>
      <c r="C203" s="206"/>
      <c r="D203" s="59" t="s">
        <v>474</v>
      </c>
      <c r="E203" s="45" t="s">
        <v>77</v>
      </c>
      <c r="F203" s="46">
        <f t="shared" si="26"/>
        <v>1</v>
      </c>
      <c r="G203" s="36">
        <f t="shared" si="27"/>
        <v>2</v>
      </c>
      <c r="H203" s="18"/>
      <c r="I203" s="18"/>
      <c r="J203" s="18"/>
      <c r="K203" s="18"/>
      <c r="L203" s="18"/>
      <c r="M203" s="18"/>
      <c r="N203" s="18"/>
      <c r="O203" s="18"/>
      <c r="P203" s="18"/>
      <c r="Q203" s="18" t="s">
        <v>370</v>
      </c>
      <c r="R203" s="18"/>
      <c r="S203" s="18"/>
      <c r="T203" s="18"/>
      <c r="U203" s="18"/>
      <c r="V203" s="18"/>
      <c r="W203" s="18" t="s">
        <v>370</v>
      </c>
      <c r="X203" s="18"/>
      <c r="Y203" s="18"/>
      <c r="Z203" s="18"/>
      <c r="AA203" s="18"/>
      <c r="AB203" s="18"/>
      <c r="AC203" s="18" t="s">
        <v>370</v>
      </c>
      <c r="AD203" s="18"/>
      <c r="AE203" s="18"/>
      <c r="AF203" s="18"/>
      <c r="AG203" s="18"/>
      <c r="AH203" s="18"/>
      <c r="AI203" s="18"/>
      <c r="AJ203" s="18"/>
      <c r="AK203" s="18"/>
      <c r="AL203" s="18"/>
      <c r="AM203" s="18"/>
      <c r="AN203" s="18"/>
      <c r="AO203" s="18"/>
      <c r="AP203" s="18"/>
      <c r="AQ203" s="18"/>
      <c r="AR203" s="18"/>
      <c r="AS203" s="18"/>
      <c r="AT203" s="18"/>
      <c r="AU203" s="18"/>
      <c r="AV203" s="18"/>
      <c r="AW203" s="18"/>
      <c r="AX203" s="47"/>
      <c r="AY203" s="93">
        <f t="shared" si="28"/>
        <v>100</v>
      </c>
      <c r="AZ203" s="93">
        <v>194</v>
      </c>
      <c r="BA203" s="93" t="s">
        <v>355</v>
      </c>
      <c r="BB203" s="93"/>
      <c r="BC203" s="44">
        <v>1</v>
      </c>
      <c r="BD203" s="15">
        <v>45757</v>
      </c>
      <c r="BE203" s="15">
        <v>45838</v>
      </c>
      <c r="BF203" s="101" t="s">
        <v>84</v>
      </c>
      <c r="BG203" s="6" t="s">
        <v>372</v>
      </c>
      <c r="BH203" s="6" t="s">
        <v>453</v>
      </c>
      <c r="BI203" s="6" t="s">
        <v>453</v>
      </c>
      <c r="BJ203" s="6" t="s">
        <v>453</v>
      </c>
      <c r="BK203" s="61" t="s">
        <v>555</v>
      </c>
    </row>
    <row r="204" spans="1:63" s="7" customFormat="1" ht="85.5" hidden="1" customHeight="1" outlineLevel="2" x14ac:dyDescent="0.25">
      <c r="A204" s="81">
        <v>195</v>
      </c>
      <c r="B204" s="205" t="s">
        <v>239</v>
      </c>
      <c r="C204" s="206"/>
      <c r="D204" s="59" t="s">
        <v>333</v>
      </c>
      <c r="E204" s="45" t="s">
        <v>81</v>
      </c>
      <c r="F204" s="46">
        <f t="shared" si="26"/>
        <v>1</v>
      </c>
      <c r="G204" s="36">
        <f t="shared" si="27"/>
        <v>0</v>
      </c>
      <c r="H204" s="18"/>
      <c r="I204" s="18"/>
      <c r="J204" s="18"/>
      <c r="K204" s="18"/>
      <c r="L204" s="18"/>
      <c r="M204" s="18"/>
      <c r="N204" s="18"/>
      <c r="O204" s="18" t="s">
        <v>370</v>
      </c>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47"/>
      <c r="AY204" s="93">
        <f t="shared" si="28"/>
        <v>1000</v>
      </c>
      <c r="AZ204" s="93">
        <v>195</v>
      </c>
      <c r="BA204" s="93" t="s">
        <v>355</v>
      </c>
      <c r="BB204" s="93"/>
      <c r="BC204" s="44">
        <v>2</v>
      </c>
      <c r="BD204" s="6" t="s">
        <v>453</v>
      </c>
      <c r="BE204" s="15">
        <v>46752</v>
      </c>
      <c r="BF204" s="101" t="s">
        <v>85</v>
      </c>
      <c r="BG204" s="6" t="s">
        <v>372</v>
      </c>
      <c r="BH204" s="6" t="s">
        <v>557</v>
      </c>
      <c r="BI204" s="6" t="s">
        <v>453</v>
      </c>
      <c r="BJ204" s="6" t="s">
        <v>453</v>
      </c>
      <c r="BK204" s="61" t="s">
        <v>556</v>
      </c>
    </row>
    <row r="205" spans="1:63" s="7" customFormat="1" ht="106.5" hidden="1" customHeight="1" outlineLevel="2" x14ac:dyDescent="0.25">
      <c r="A205" s="81">
        <v>196</v>
      </c>
      <c r="B205" s="205" t="s">
        <v>240</v>
      </c>
      <c r="C205" s="206"/>
      <c r="D205" s="59" t="s">
        <v>515</v>
      </c>
      <c r="E205" s="45" t="s">
        <v>77</v>
      </c>
      <c r="F205" s="46">
        <f t="shared" si="26"/>
        <v>1</v>
      </c>
      <c r="G205" s="36">
        <f t="shared" si="27"/>
        <v>1</v>
      </c>
      <c r="H205" s="18"/>
      <c r="I205" s="18"/>
      <c r="J205" s="18"/>
      <c r="K205" s="18" t="s">
        <v>370</v>
      </c>
      <c r="L205" s="18"/>
      <c r="M205" s="18"/>
      <c r="N205" s="18"/>
      <c r="O205" s="18"/>
      <c r="P205" s="18"/>
      <c r="Q205" s="18"/>
      <c r="R205" s="18"/>
      <c r="S205" s="18"/>
      <c r="T205" s="18"/>
      <c r="U205" s="18"/>
      <c r="V205" s="18"/>
      <c r="W205" s="18"/>
      <c r="X205" s="18"/>
      <c r="Y205" s="18"/>
      <c r="Z205" s="18"/>
      <c r="AA205" s="18" t="s">
        <v>370</v>
      </c>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47"/>
      <c r="AY205" s="93">
        <f t="shared" si="28"/>
        <v>100</v>
      </c>
      <c r="AZ205" s="93">
        <v>196</v>
      </c>
      <c r="BA205" s="93" t="s">
        <v>355</v>
      </c>
      <c r="BB205" s="93"/>
      <c r="BC205" s="44">
        <v>2</v>
      </c>
      <c r="BD205" s="15">
        <v>45757</v>
      </c>
      <c r="BE205" s="15">
        <v>45869</v>
      </c>
      <c r="BF205" s="101" t="s">
        <v>84</v>
      </c>
      <c r="BG205" s="6" t="s">
        <v>372</v>
      </c>
      <c r="BH205" s="6" t="s">
        <v>453</v>
      </c>
      <c r="BI205" s="6" t="s">
        <v>453</v>
      </c>
      <c r="BJ205" s="6" t="s">
        <v>453</v>
      </c>
      <c r="BK205" s="61" t="s">
        <v>516</v>
      </c>
    </row>
    <row r="206" spans="1:63" s="7" customFormat="1" ht="143.25" hidden="1" customHeight="1" outlineLevel="2" x14ac:dyDescent="0.25">
      <c r="A206" s="81">
        <v>197</v>
      </c>
      <c r="B206" s="205" t="s">
        <v>241</v>
      </c>
      <c r="C206" s="206"/>
      <c r="D206" s="59" t="s">
        <v>496</v>
      </c>
      <c r="E206" s="45" t="s">
        <v>77</v>
      </c>
      <c r="F206" s="46">
        <f t="shared" si="26"/>
        <v>1</v>
      </c>
      <c r="G206" s="36">
        <f t="shared" si="27"/>
        <v>1</v>
      </c>
      <c r="H206" s="18"/>
      <c r="I206" s="18"/>
      <c r="J206" s="18"/>
      <c r="K206" s="18" t="s">
        <v>370</v>
      </c>
      <c r="L206" s="18"/>
      <c r="M206" s="18"/>
      <c r="N206" s="18"/>
      <c r="O206" s="18"/>
      <c r="P206" s="18"/>
      <c r="Q206" s="18"/>
      <c r="R206" s="18"/>
      <c r="S206" s="18"/>
      <c r="T206" s="18"/>
      <c r="U206" s="18"/>
      <c r="V206" s="18"/>
      <c r="W206" s="18"/>
      <c r="X206" s="18"/>
      <c r="Y206" s="18"/>
      <c r="Z206" s="18"/>
      <c r="AA206" s="18" t="s">
        <v>370</v>
      </c>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47"/>
      <c r="AY206" s="93">
        <f t="shared" si="28"/>
        <v>100</v>
      </c>
      <c r="AZ206" s="93">
        <v>197</v>
      </c>
      <c r="BA206" s="93" t="s">
        <v>355</v>
      </c>
      <c r="BB206" s="93"/>
      <c r="BC206" s="44">
        <v>3</v>
      </c>
      <c r="BD206" s="15">
        <v>45757</v>
      </c>
      <c r="BE206" s="15">
        <v>45898</v>
      </c>
      <c r="BF206" s="101" t="s">
        <v>84</v>
      </c>
      <c r="BG206" s="6" t="s">
        <v>372</v>
      </c>
      <c r="BH206" s="6" t="s">
        <v>453</v>
      </c>
      <c r="BI206" s="6" t="s">
        <v>453</v>
      </c>
      <c r="BJ206" s="6" t="s">
        <v>453</v>
      </c>
      <c r="BK206" s="61" t="s">
        <v>517</v>
      </c>
    </row>
    <row r="207" spans="1:63" s="7" customFormat="1" ht="96.75" hidden="1" customHeight="1" outlineLevel="2" x14ac:dyDescent="0.25">
      <c r="A207" s="81">
        <v>198</v>
      </c>
      <c r="B207" s="209" t="s">
        <v>245</v>
      </c>
      <c r="C207" s="209"/>
      <c r="D207" s="59" t="s">
        <v>334</v>
      </c>
      <c r="E207" s="45" t="s">
        <v>81</v>
      </c>
      <c r="F207" s="46">
        <f t="shared" si="26"/>
        <v>2</v>
      </c>
      <c r="G207" s="36">
        <f t="shared" si="27"/>
        <v>1</v>
      </c>
      <c r="H207" s="18"/>
      <c r="I207" s="18"/>
      <c r="J207" s="18"/>
      <c r="K207" s="18" t="s">
        <v>370</v>
      </c>
      <c r="L207" s="18"/>
      <c r="M207" s="18"/>
      <c r="N207" s="18"/>
      <c r="O207" s="18" t="s">
        <v>370</v>
      </c>
      <c r="P207" s="18"/>
      <c r="Q207" s="18"/>
      <c r="R207" s="18"/>
      <c r="S207" s="18"/>
      <c r="T207" s="18"/>
      <c r="U207" s="18"/>
      <c r="V207" s="18"/>
      <c r="W207" s="18"/>
      <c r="X207" s="18"/>
      <c r="Y207" s="18"/>
      <c r="Z207" s="18"/>
      <c r="AA207" s="18" t="s">
        <v>370</v>
      </c>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47"/>
      <c r="AY207" s="93">
        <f t="shared" si="28"/>
        <v>1000</v>
      </c>
      <c r="AZ207" s="93">
        <v>198</v>
      </c>
      <c r="BA207" s="93" t="s">
        <v>355</v>
      </c>
      <c r="BB207" s="93"/>
      <c r="BC207" s="44">
        <v>4</v>
      </c>
      <c r="BD207" s="15">
        <v>45757</v>
      </c>
      <c r="BE207" s="15">
        <v>46052</v>
      </c>
      <c r="BF207" s="101" t="s">
        <v>84</v>
      </c>
      <c r="BG207" s="6" t="s">
        <v>372</v>
      </c>
      <c r="BH207" s="6" t="s">
        <v>559</v>
      </c>
      <c r="BI207" s="6" t="s">
        <v>453</v>
      </c>
      <c r="BJ207" s="6" t="s">
        <v>453</v>
      </c>
      <c r="BK207" s="61" t="s">
        <v>558</v>
      </c>
    </row>
    <row r="208" spans="1:63" s="7" customFormat="1" ht="135" hidden="1" customHeight="1" outlineLevel="2" x14ac:dyDescent="0.25">
      <c r="A208" s="81">
        <v>199</v>
      </c>
      <c r="B208" s="205" t="s">
        <v>242</v>
      </c>
      <c r="C208" s="206"/>
      <c r="D208" s="59" t="s">
        <v>475</v>
      </c>
      <c r="E208" s="45" t="s">
        <v>77</v>
      </c>
      <c r="F208" s="46">
        <f t="shared" si="26"/>
        <v>1</v>
      </c>
      <c r="G208" s="36">
        <f t="shared" si="27"/>
        <v>1</v>
      </c>
      <c r="H208" s="18"/>
      <c r="I208" s="18"/>
      <c r="J208" s="18"/>
      <c r="K208" s="18"/>
      <c r="L208" s="18"/>
      <c r="M208" s="18"/>
      <c r="N208" s="18"/>
      <c r="O208" s="18"/>
      <c r="P208" s="18"/>
      <c r="Q208" s="18" t="s">
        <v>370</v>
      </c>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t="s">
        <v>370</v>
      </c>
      <c r="AV208" s="18"/>
      <c r="AW208" s="18"/>
      <c r="AX208" s="47"/>
      <c r="AY208" s="93">
        <f t="shared" si="28"/>
        <v>100</v>
      </c>
      <c r="AZ208" s="93">
        <v>199</v>
      </c>
      <c r="BA208" s="93" t="s">
        <v>355</v>
      </c>
      <c r="BB208" s="93"/>
      <c r="BC208" s="44">
        <v>3</v>
      </c>
      <c r="BD208" s="15">
        <v>45757</v>
      </c>
      <c r="BE208" s="15">
        <v>45898</v>
      </c>
      <c r="BF208" s="101" t="s">
        <v>84</v>
      </c>
      <c r="BG208" s="6" t="s">
        <v>372</v>
      </c>
      <c r="BH208" s="6" t="s">
        <v>453</v>
      </c>
      <c r="BI208" s="6" t="s">
        <v>453</v>
      </c>
      <c r="BJ208" s="6" t="s">
        <v>453</v>
      </c>
      <c r="BK208" s="175" t="s">
        <v>518</v>
      </c>
    </row>
    <row r="209" spans="1:63" s="7" customFormat="1" ht="96.75" hidden="1" customHeight="1" outlineLevel="2" x14ac:dyDescent="0.25">
      <c r="A209" s="81">
        <v>200</v>
      </c>
      <c r="B209" s="205" t="s">
        <v>243</v>
      </c>
      <c r="C209" s="206"/>
      <c r="D209" s="59" t="s">
        <v>454</v>
      </c>
      <c r="E209" s="45" t="s">
        <v>76</v>
      </c>
      <c r="F209" s="46">
        <f t="shared" si="26"/>
        <v>0</v>
      </c>
      <c r="G209" s="36">
        <f t="shared" si="27"/>
        <v>0</v>
      </c>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47"/>
      <c r="AY209" s="93">
        <f t="shared" si="28"/>
        <v>10</v>
      </c>
      <c r="AZ209" s="93">
        <v>200</v>
      </c>
      <c r="BA209" s="93" t="s">
        <v>355</v>
      </c>
      <c r="BB209" s="93"/>
      <c r="BC209" s="44"/>
      <c r="BD209" s="15"/>
      <c r="BE209" s="15"/>
      <c r="BF209" s="101"/>
      <c r="BG209" s="6"/>
      <c r="BH209" s="6"/>
      <c r="BI209" s="29"/>
      <c r="BJ209" s="6"/>
      <c r="BK209" s="61"/>
    </row>
    <row r="210" spans="1:63" s="7" customFormat="1" ht="85.5" hidden="1" customHeight="1" outlineLevel="2" x14ac:dyDescent="0.25">
      <c r="A210" s="81">
        <v>201</v>
      </c>
      <c r="B210" s="205" t="s">
        <v>244</v>
      </c>
      <c r="C210" s="206"/>
      <c r="D210" s="59" t="s">
        <v>335</v>
      </c>
      <c r="E210" s="45" t="s">
        <v>76</v>
      </c>
      <c r="F210" s="46">
        <f t="shared" si="26"/>
        <v>0</v>
      </c>
      <c r="G210" s="36">
        <f t="shared" si="27"/>
        <v>0</v>
      </c>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47"/>
      <c r="AY210" s="93">
        <f t="shared" si="28"/>
        <v>10</v>
      </c>
      <c r="AZ210" s="93">
        <v>201</v>
      </c>
      <c r="BA210" s="93" t="s">
        <v>355</v>
      </c>
      <c r="BB210" s="93"/>
      <c r="BC210" s="44"/>
      <c r="BD210" s="15"/>
      <c r="BE210" s="15"/>
      <c r="BF210" s="101"/>
      <c r="BG210" s="6"/>
      <c r="BH210" s="6"/>
      <c r="BI210" s="29"/>
      <c r="BJ210" s="6"/>
      <c r="BK210" s="61"/>
    </row>
    <row r="211" spans="1:63" ht="35.1" customHeight="1" outlineLevel="1" collapsed="1" x14ac:dyDescent="0.25">
      <c r="A211" s="81">
        <v>202</v>
      </c>
      <c r="B211" s="60" t="s">
        <v>106</v>
      </c>
      <c r="C211" s="207" t="s">
        <v>59</v>
      </c>
      <c r="D211" s="208"/>
      <c r="E211" s="28" t="str">
        <f>IF(AY211&gt;999,"neatbilst",IF(AY211&gt;99,"atbilst daļēji",IF(AY211&gt;9,"atbilst pilnībā",IF(AY211&gt;0,"neattiecas",0))))</f>
        <v>atbilst pilnībā</v>
      </c>
      <c r="F211" s="52">
        <f>SUM(F212:F217)</f>
        <v>0</v>
      </c>
      <c r="G211" s="52">
        <f>SUM(G212:G217)</f>
        <v>0</v>
      </c>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c r="AV211" s="53"/>
      <c r="AW211" s="53"/>
      <c r="AX211" s="52">
        <f>S8</f>
        <v>0</v>
      </c>
      <c r="AY211" s="93">
        <f>SUM(AY212:AY217)</f>
        <v>60</v>
      </c>
      <c r="AZ211" s="93">
        <v>202</v>
      </c>
      <c r="BA211" s="93"/>
      <c r="BB211" s="93" t="s">
        <v>107</v>
      </c>
      <c r="BC211" s="54"/>
      <c r="BD211" s="55">
        <f>MIN(BD212:BD217)</f>
        <v>0</v>
      </c>
      <c r="BE211" s="55">
        <f>MAX(BE212:BE217)</f>
        <v>0</v>
      </c>
      <c r="BF211" s="100"/>
      <c r="BG211" s="54"/>
      <c r="BH211" s="56"/>
      <c r="BI211" s="57"/>
      <c r="BJ211" s="57"/>
      <c r="BK211" s="62"/>
    </row>
    <row r="212" spans="1:63" s="7" customFormat="1" ht="33" hidden="1" customHeight="1" outlineLevel="2" x14ac:dyDescent="0.25">
      <c r="A212" s="81">
        <v>203</v>
      </c>
      <c r="B212" s="209" t="s">
        <v>246</v>
      </c>
      <c r="C212" s="209"/>
      <c r="D212" s="59" t="s">
        <v>336</v>
      </c>
      <c r="E212" s="45" t="s">
        <v>76</v>
      </c>
      <c r="F212" s="46">
        <f t="shared" ref="F212:F217" si="29">COUNTA(H212:S212)</f>
        <v>0</v>
      </c>
      <c r="G212" s="36">
        <f t="shared" ref="G212:G217" si="30">COUNTA(T212:AW212)</f>
        <v>0</v>
      </c>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47"/>
      <c r="AY212" s="93">
        <f t="shared" ref="AY212:AY217" si="31">IF(E212="neattiecas",1,IF(E212="atbilst pilnībā",10,IF(E212="atbilst daļēji",100,IF(E212="neatbilst",1000,0))))</f>
        <v>10</v>
      </c>
      <c r="AZ212" s="93">
        <v>203</v>
      </c>
      <c r="BA212" s="93" t="s">
        <v>355</v>
      </c>
      <c r="BB212" s="93"/>
      <c r="BC212" s="44"/>
      <c r="BD212" s="15"/>
      <c r="BE212" s="15"/>
      <c r="BF212" s="101"/>
      <c r="BG212" s="6"/>
      <c r="BH212" s="6"/>
      <c r="BI212" s="29"/>
      <c r="BJ212" s="6"/>
      <c r="BK212" s="61"/>
    </row>
    <row r="213" spans="1:63" s="7" customFormat="1" ht="33" hidden="1" customHeight="1" outlineLevel="2" x14ac:dyDescent="0.25">
      <c r="A213" s="81">
        <v>204</v>
      </c>
      <c r="B213" s="209" t="s">
        <v>247</v>
      </c>
      <c r="C213" s="209"/>
      <c r="D213" s="59" t="s">
        <v>337</v>
      </c>
      <c r="E213" s="45" t="s">
        <v>76</v>
      </c>
      <c r="F213" s="46">
        <f t="shared" si="29"/>
        <v>0</v>
      </c>
      <c r="G213" s="36">
        <f t="shared" si="30"/>
        <v>0</v>
      </c>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47"/>
      <c r="AY213" s="93">
        <f t="shared" si="31"/>
        <v>10</v>
      </c>
      <c r="AZ213" s="93">
        <v>204</v>
      </c>
      <c r="BA213" s="93" t="s">
        <v>355</v>
      </c>
      <c r="BB213" s="93"/>
      <c r="BC213" s="44"/>
      <c r="BD213" s="15"/>
      <c r="BE213" s="15"/>
      <c r="BF213" s="101"/>
      <c r="BG213" s="6"/>
      <c r="BH213" s="6"/>
      <c r="BI213" s="29"/>
      <c r="BJ213" s="6"/>
      <c r="BK213" s="61"/>
    </row>
    <row r="214" spans="1:63" s="7" customFormat="1" ht="33" hidden="1" customHeight="1" outlineLevel="2" x14ac:dyDescent="0.25">
      <c r="A214" s="81">
        <v>205</v>
      </c>
      <c r="B214" s="209" t="s">
        <v>248</v>
      </c>
      <c r="C214" s="209"/>
      <c r="D214" s="59" t="s">
        <v>338</v>
      </c>
      <c r="E214" s="45" t="s">
        <v>76</v>
      </c>
      <c r="F214" s="46">
        <f t="shared" si="29"/>
        <v>0</v>
      </c>
      <c r="G214" s="36">
        <f t="shared" si="30"/>
        <v>0</v>
      </c>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47"/>
      <c r="AY214" s="93">
        <f t="shared" si="31"/>
        <v>10</v>
      </c>
      <c r="AZ214" s="93">
        <v>205</v>
      </c>
      <c r="BA214" s="93" t="s">
        <v>355</v>
      </c>
      <c r="BB214" s="93"/>
      <c r="BC214" s="44"/>
      <c r="BD214" s="15"/>
      <c r="BE214" s="15"/>
      <c r="BF214" s="101"/>
      <c r="BG214" s="6"/>
      <c r="BH214" s="6"/>
      <c r="BI214" s="29"/>
      <c r="BJ214" s="6"/>
      <c r="BK214" s="61"/>
    </row>
    <row r="215" spans="1:63" s="7" customFormat="1" ht="33" hidden="1" customHeight="1" outlineLevel="2" x14ac:dyDescent="0.25">
      <c r="A215" s="81">
        <v>206</v>
      </c>
      <c r="B215" s="209" t="s">
        <v>249</v>
      </c>
      <c r="C215" s="209"/>
      <c r="D215" s="59" t="s">
        <v>339</v>
      </c>
      <c r="E215" s="45" t="s">
        <v>76</v>
      </c>
      <c r="F215" s="46">
        <f t="shared" si="29"/>
        <v>0</v>
      </c>
      <c r="G215" s="36">
        <f t="shared" si="30"/>
        <v>0</v>
      </c>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47"/>
      <c r="AY215" s="93">
        <f t="shared" si="31"/>
        <v>10</v>
      </c>
      <c r="AZ215" s="93">
        <v>206</v>
      </c>
      <c r="BA215" s="93" t="s">
        <v>355</v>
      </c>
      <c r="BB215" s="93"/>
      <c r="BC215" s="44"/>
      <c r="BD215" s="15"/>
      <c r="BE215" s="15"/>
      <c r="BF215" s="101"/>
      <c r="BG215" s="6"/>
      <c r="BH215" s="6"/>
      <c r="BI215" s="29"/>
      <c r="BJ215" s="6"/>
      <c r="BK215" s="61"/>
    </row>
    <row r="216" spans="1:63" s="7" customFormat="1" ht="33" hidden="1" customHeight="1" outlineLevel="2" x14ac:dyDescent="0.25">
      <c r="A216" s="81">
        <v>207</v>
      </c>
      <c r="B216" s="209" t="s">
        <v>250</v>
      </c>
      <c r="C216" s="209"/>
      <c r="D216" s="59" t="s">
        <v>340</v>
      </c>
      <c r="E216" s="45" t="s">
        <v>76</v>
      </c>
      <c r="F216" s="46">
        <f t="shared" si="29"/>
        <v>0</v>
      </c>
      <c r="G216" s="36">
        <f t="shared" si="30"/>
        <v>0</v>
      </c>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47"/>
      <c r="AY216" s="93">
        <f t="shared" si="31"/>
        <v>10</v>
      </c>
      <c r="AZ216" s="93">
        <v>207</v>
      </c>
      <c r="BA216" s="93" t="s">
        <v>355</v>
      </c>
      <c r="BB216" s="93"/>
      <c r="BC216" s="44"/>
      <c r="BD216" s="15"/>
      <c r="BE216" s="15"/>
      <c r="BF216" s="101"/>
      <c r="BG216" s="6"/>
      <c r="BH216" s="6"/>
      <c r="BI216" s="29"/>
      <c r="BJ216" s="6"/>
      <c r="BK216" s="61"/>
    </row>
    <row r="217" spans="1:63" s="7" customFormat="1" ht="33" hidden="1" customHeight="1" outlineLevel="2" x14ac:dyDescent="0.25">
      <c r="A217" s="81">
        <v>208</v>
      </c>
      <c r="B217" s="209" t="s">
        <v>251</v>
      </c>
      <c r="C217" s="209"/>
      <c r="D217" s="59" t="s">
        <v>341</v>
      </c>
      <c r="E217" s="45" t="s">
        <v>76</v>
      </c>
      <c r="F217" s="46">
        <f t="shared" si="29"/>
        <v>0</v>
      </c>
      <c r="G217" s="36">
        <f t="shared" si="30"/>
        <v>0</v>
      </c>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47"/>
      <c r="AY217" s="93">
        <f t="shared" si="31"/>
        <v>10</v>
      </c>
      <c r="AZ217" s="93">
        <v>208</v>
      </c>
      <c r="BA217" s="93" t="s">
        <v>355</v>
      </c>
      <c r="BB217" s="93"/>
      <c r="BC217" s="44"/>
      <c r="BD217" s="15"/>
      <c r="BE217" s="15"/>
      <c r="BF217" s="101"/>
      <c r="BG217" s="6"/>
      <c r="BH217" s="6"/>
      <c r="BI217" s="29"/>
      <c r="BJ217" s="6"/>
      <c r="BK217" s="61"/>
    </row>
  </sheetData>
  <autoFilter ref="A9:BL217" xr:uid="{00000000-0001-0000-0000-000000000000}"/>
  <mergeCells count="287">
    <mergeCell ref="AZ5:AZ6"/>
    <mergeCell ref="BA5:BA6"/>
    <mergeCell ref="AY7:BB8"/>
    <mergeCell ref="B191:C191"/>
    <mergeCell ref="B193:C193"/>
    <mergeCell ref="B198:C198"/>
    <mergeCell ref="B196:C196"/>
    <mergeCell ref="C192:D192"/>
    <mergeCell ref="B151:C151"/>
    <mergeCell ref="B149:C149"/>
    <mergeCell ref="B188:C188"/>
    <mergeCell ref="C195:D195"/>
    <mergeCell ref="C197:D197"/>
    <mergeCell ref="B164:C164"/>
    <mergeCell ref="B165:C165"/>
    <mergeCell ref="B167:C167"/>
    <mergeCell ref="B189:C189"/>
    <mergeCell ref="B190:C190"/>
    <mergeCell ref="C187:D187"/>
    <mergeCell ref="B194:C194"/>
    <mergeCell ref="B176:C176"/>
    <mergeCell ref="B177:C177"/>
    <mergeCell ref="C173:D173"/>
    <mergeCell ref="B180:C180"/>
    <mergeCell ref="C178:D178"/>
    <mergeCell ref="B185:C185"/>
    <mergeCell ref="B157:C157"/>
    <mergeCell ref="B203:C203"/>
    <mergeCell ref="B204:C204"/>
    <mergeCell ref="B205:C205"/>
    <mergeCell ref="C201:D201"/>
    <mergeCell ref="B213:C213"/>
    <mergeCell ref="B214:C214"/>
    <mergeCell ref="B158:C158"/>
    <mergeCell ref="B186:C186"/>
    <mergeCell ref="C182:D182"/>
    <mergeCell ref="B179:C179"/>
    <mergeCell ref="B181:C181"/>
    <mergeCell ref="B184:C184"/>
    <mergeCell ref="B183:C183"/>
    <mergeCell ref="B175:C175"/>
    <mergeCell ref="C159:D159"/>
    <mergeCell ref="B171:C171"/>
    <mergeCell ref="B172:C172"/>
    <mergeCell ref="C169:D169"/>
    <mergeCell ref="B215:C215"/>
    <mergeCell ref="C211:D211"/>
    <mergeCell ref="B199:C199"/>
    <mergeCell ref="B200:C200"/>
    <mergeCell ref="B206:C206"/>
    <mergeCell ref="B208:C208"/>
    <mergeCell ref="B209:C209"/>
    <mergeCell ref="B210:C210"/>
    <mergeCell ref="B207:C207"/>
    <mergeCell ref="B212:C212"/>
    <mergeCell ref="B202:C202"/>
    <mergeCell ref="B216:C216"/>
    <mergeCell ref="B217:C217"/>
    <mergeCell ref="B141:C141"/>
    <mergeCell ref="B152:C152"/>
    <mergeCell ref="B146:C146"/>
    <mergeCell ref="B148:C148"/>
    <mergeCell ref="B124:C124"/>
    <mergeCell ref="C120:D120"/>
    <mergeCell ref="C125:D125"/>
    <mergeCell ref="B129:C129"/>
    <mergeCell ref="B139:E139"/>
    <mergeCell ref="B142:C142"/>
    <mergeCell ref="B143:C143"/>
    <mergeCell ref="B144:C144"/>
    <mergeCell ref="C140:D140"/>
    <mergeCell ref="B147:C147"/>
    <mergeCell ref="B174:C174"/>
    <mergeCell ref="B160:C160"/>
    <mergeCell ref="B161:C161"/>
    <mergeCell ref="B170:C170"/>
    <mergeCell ref="B168:C168"/>
    <mergeCell ref="B166:C166"/>
    <mergeCell ref="B162:C162"/>
    <mergeCell ref="B163:C163"/>
    <mergeCell ref="B111:C111"/>
    <mergeCell ref="B113:C113"/>
    <mergeCell ref="B98:C98"/>
    <mergeCell ref="B101:C101"/>
    <mergeCell ref="B104:C104"/>
    <mergeCell ref="B107:C107"/>
    <mergeCell ref="C99:D99"/>
    <mergeCell ref="C102:D102"/>
    <mergeCell ref="C105:D105"/>
    <mergeCell ref="B109:C109"/>
    <mergeCell ref="C112:D112"/>
    <mergeCell ref="C67:D67"/>
    <mergeCell ref="C69:D69"/>
    <mergeCell ref="C77:D77"/>
    <mergeCell ref="C79:D79"/>
    <mergeCell ref="B60:C60"/>
    <mergeCell ref="B61:C61"/>
    <mergeCell ref="B64:C64"/>
    <mergeCell ref="B66:C66"/>
    <mergeCell ref="C135:D135"/>
    <mergeCell ref="B121:C121"/>
    <mergeCell ref="B126:C126"/>
    <mergeCell ref="C130:D130"/>
    <mergeCell ref="B110:C110"/>
    <mergeCell ref="B114:C114"/>
    <mergeCell ref="B117:C117"/>
    <mergeCell ref="B118:C118"/>
    <mergeCell ref="B122:C122"/>
    <mergeCell ref="B119:C119"/>
    <mergeCell ref="B100:C100"/>
    <mergeCell ref="B103:C103"/>
    <mergeCell ref="B106:C106"/>
    <mergeCell ref="C87:D87"/>
    <mergeCell ref="C94:D94"/>
    <mergeCell ref="B90:C90"/>
    <mergeCell ref="C58:D58"/>
    <mergeCell ref="C62:D62"/>
    <mergeCell ref="C65:D65"/>
    <mergeCell ref="B45:C45"/>
    <mergeCell ref="B41:C41"/>
    <mergeCell ref="B50:C50"/>
    <mergeCell ref="B54:C54"/>
    <mergeCell ref="B57:C57"/>
    <mergeCell ref="B59:C59"/>
    <mergeCell ref="B63:C63"/>
    <mergeCell ref="B51:C51"/>
    <mergeCell ref="B52:C52"/>
    <mergeCell ref="B55:C55"/>
    <mergeCell ref="C53:D53"/>
    <mergeCell ref="C56:D56"/>
    <mergeCell ref="AO2:AO5"/>
    <mergeCell ref="AP2:AP5"/>
    <mergeCell ref="AQ2:AQ5"/>
    <mergeCell ref="S2:S5"/>
    <mergeCell ref="B33:C33"/>
    <mergeCell ref="B34:C34"/>
    <mergeCell ref="B35:C35"/>
    <mergeCell ref="B40:C40"/>
    <mergeCell ref="B30:C30"/>
    <mergeCell ref="B32:C32"/>
    <mergeCell ref="B36:C36"/>
    <mergeCell ref="B38:C38"/>
    <mergeCell ref="C31:D31"/>
    <mergeCell ref="C37:D37"/>
    <mergeCell ref="C39:D39"/>
    <mergeCell ref="B23:C23"/>
    <mergeCell ref="B25:C25"/>
    <mergeCell ref="B26:C26"/>
    <mergeCell ref="B5:C5"/>
    <mergeCell ref="B3:C3"/>
    <mergeCell ref="B2:C2"/>
    <mergeCell ref="B4:C4"/>
    <mergeCell ref="C11:D11"/>
    <mergeCell ref="B6:B7"/>
    <mergeCell ref="F1:G2"/>
    <mergeCell ref="T2:T5"/>
    <mergeCell ref="U2:U5"/>
    <mergeCell ref="V2:V5"/>
    <mergeCell ref="W2:W5"/>
    <mergeCell ref="X2:X5"/>
    <mergeCell ref="H1:S1"/>
    <mergeCell ref="F3:F8"/>
    <mergeCell ref="G3:G8"/>
    <mergeCell ref="H2:H5"/>
    <mergeCell ref="I2:I5"/>
    <mergeCell ref="J2:J5"/>
    <mergeCell ref="K2:K5"/>
    <mergeCell ref="L2:L5"/>
    <mergeCell ref="M2:M5"/>
    <mergeCell ref="N2:N5"/>
    <mergeCell ref="O2:O5"/>
    <mergeCell ref="P2:P5"/>
    <mergeCell ref="A7:A8"/>
    <mergeCell ref="B18:C18"/>
    <mergeCell ref="B17:C17"/>
    <mergeCell ref="C42:D42"/>
    <mergeCell ref="C49:D49"/>
    <mergeCell ref="B44:C44"/>
    <mergeCell ref="B46:C46"/>
    <mergeCell ref="B47:C47"/>
    <mergeCell ref="B43:C43"/>
    <mergeCell ref="B48:C48"/>
    <mergeCell ref="C15:D15"/>
    <mergeCell ref="B12:C12"/>
    <mergeCell ref="B13:C13"/>
    <mergeCell ref="B14:C14"/>
    <mergeCell ref="B27:C27"/>
    <mergeCell ref="B29:C29"/>
    <mergeCell ref="B28:C28"/>
    <mergeCell ref="B10:E10"/>
    <mergeCell ref="C19:D19"/>
    <mergeCell ref="C24:D24"/>
    <mergeCell ref="B16:C16"/>
    <mergeCell ref="B20:C20"/>
    <mergeCell ref="B21:C21"/>
    <mergeCell ref="B22:C22"/>
    <mergeCell ref="B68:C68"/>
    <mergeCell ref="B72:C72"/>
    <mergeCell ref="B70:C70"/>
    <mergeCell ref="B76:C76"/>
    <mergeCell ref="B78:C78"/>
    <mergeCell ref="B80:C80"/>
    <mergeCell ref="B84:C84"/>
    <mergeCell ref="B86:C86"/>
    <mergeCell ref="B91:C91"/>
    <mergeCell ref="B81:C81"/>
    <mergeCell ref="B71:C71"/>
    <mergeCell ref="B74:C74"/>
    <mergeCell ref="B75:C75"/>
    <mergeCell ref="B89:C89"/>
    <mergeCell ref="C85:D85"/>
    <mergeCell ref="B82:C82"/>
    <mergeCell ref="B73:C73"/>
    <mergeCell ref="B88:C88"/>
    <mergeCell ref="B83:C83"/>
    <mergeCell ref="BD3:BE3"/>
    <mergeCell ref="BI3:BJ3"/>
    <mergeCell ref="BC1:BC8"/>
    <mergeCell ref="BD4:BE4"/>
    <mergeCell ref="BD1:BE1"/>
    <mergeCell ref="Q2:Q5"/>
    <mergeCell ref="BF6:BF7"/>
    <mergeCell ref="BG6:BG7"/>
    <mergeCell ref="BH6:BH7"/>
    <mergeCell ref="AK2:AK5"/>
    <mergeCell ref="Y2:Y5"/>
    <mergeCell ref="AG2:AG5"/>
    <mergeCell ref="AR2:AR5"/>
    <mergeCell ref="R2:R5"/>
    <mergeCell ref="AV2:AV5"/>
    <mergeCell ref="AC2:AC5"/>
    <mergeCell ref="AD2:AD5"/>
    <mergeCell ref="AE2:AE5"/>
    <mergeCell ref="AF2:AF5"/>
    <mergeCell ref="AI2:AI5"/>
    <mergeCell ref="AJ2:AJ5"/>
    <mergeCell ref="AL2:AL5"/>
    <mergeCell ref="AM2:AM5"/>
    <mergeCell ref="AN2:AN5"/>
    <mergeCell ref="B155:C155"/>
    <mergeCell ref="B156:C156"/>
    <mergeCell ref="C154:D154"/>
    <mergeCell ref="B131:C131"/>
    <mergeCell ref="B136:C136"/>
    <mergeCell ref="B153:E153"/>
    <mergeCell ref="B92:C92"/>
    <mergeCell ref="B96:C96"/>
    <mergeCell ref="B123:C123"/>
    <mergeCell ref="B128:C128"/>
    <mergeCell ref="B132:C132"/>
    <mergeCell ref="B133:C133"/>
    <mergeCell ref="B134:C134"/>
    <mergeCell ref="C127:D127"/>
    <mergeCell ref="B97:C97"/>
    <mergeCell ref="B95:C95"/>
    <mergeCell ref="B93:C93"/>
    <mergeCell ref="B150:C150"/>
    <mergeCell ref="C145:D145"/>
    <mergeCell ref="B137:C137"/>
    <mergeCell ref="B138:C138"/>
    <mergeCell ref="B108:C108"/>
    <mergeCell ref="B115:C115"/>
    <mergeCell ref="B116:C116"/>
    <mergeCell ref="BK6:BK7"/>
    <mergeCell ref="BE5:BE7"/>
    <mergeCell ref="BD5:BD7"/>
    <mergeCell ref="BI5:BI7"/>
    <mergeCell ref="BJ5:BJ7"/>
    <mergeCell ref="D6:D7"/>
    <mergeCell ref="E6:E7"/>
    <mergeCell ref="D2:E2"/>
    <mergeCell ref="D5:E5"/>
    <mergeCell ref="BD2:BE2"/>
    <mergeCell ref="AH2:AH5"/>
    <mergeCell ref="Z2:Z5"/>
    <mergeCell ref="AA2:AA5"/>
    <mergeCell ref="AB2:AB5"/>
    <mergeCell ref="AS2:AS5"/>
    <mergeCell ref="AT2:AT5"/>
    <mergeCell ref="AU2:AU5"/>
    <mergeCell ref="AY1:BB4"/>
    <mergeCell ref="AY5:AY6"/>
    <mergeCell ref="BB5:BB6"/>
    <mergeCell ref="AX1:AX8"/>
    <mergeCell ref="AW2:AW5"/>
    <mergeCell ref="B1:E1"/>
    <mergeCell ref="BI4:BJ4"/>
  </mergeCells>
  <phoneticPr fontId="21" type="noConversion"/>
  <conditionalFormatting sqref="A10:A329 AX11:BB11 AY12:AY138 BA12:BA138 AY140:AY152 BA140:BA152 AY154:AY217 BA154:BA217 AY218:BA329">
    <cfRule type="cellIs" dxfId="304" priority="602" operator="equal">
      <formula>"x"</formula>
    </cfRule>
    <cfRule type="cellIs" dxfId="303" priority="601" operator="equal">
      <formula>"p"</formula>
    </cfRule>
    <cfRule type="cellIs" dxfId="302" priority="600" operator="equal">
      <formula>"d"</formula>
    </cfRule>
    <cfRule type="cellIs" dxfId="301" priority="599" operator="equal">
      <formula>"n"</formula>
    </cfRule>
  </conditionalFormatting>
  <conditionalFormatting sqref="A415:A1048576">
    <cfRule type="cellIs" dxfId="300" priority="607" operator="equal">
      <formula>"n"</formula>
    </cfRule>
    <cfRule type="cellIs" dxfId="299" priority="610" operator="equal">
      <formula>"x"</formula>
    </cfRule>
    <cfRule type="cellIs" dxfId="298" priority="609" operator="equal">
      <formula>"p"</formula>
    </cfRule>
    <cfRule type="cellIs" dxfId="297" priority="608" operator="equal">
      <formula>"d"</formula>
    </cfRule>
  </conditionalFormatting>
  <conditionalFormatting sqref="B140">
    <cfRule type="cellIs" dxfId="296" priority="27" operator="equal">
      <formula>"p"</formula>
    </cfRule>
    <cfRule type="cellIs" dxfId="295" priority="25" operator="equal">
      <formula>"n"</formula>
    </cfRule>
    <cfRule type="cellIs" dxfId="294" priority="26" operator="equal">
      <formula>"d"</formula>
    </cfRule>
    <cfRule type="cellIs" dxfId="293" priority="28" operator="equal">
      <formula>"x"</formula>
    </cfRule>
  </conditionalFormatting>
  <conditionalFormatting sqref="B145">
    <cfRule type="cellIs" dxfId="292" priority="21" operator="equal">
      <formula>"n"</formula>
    </cfRule>
    <cfRule type="cellIs" dxfId="291" priority="22" operator="equal">
      <formula>"d"</formula>
    </cfRule>
    <cfRule type="cellIs" dxfId="290" priority="23" operator="equal">
      <formula>"p"</formula>
    </cfRule>
    <cfRule type="cellIs" dxfId="289" priority="24" operator="equal">
      <formula>"x"</formula>
    </cfRule>
  </conditionalFormatting>
  <conditionalFormatting sqref="E1:E1048576">
    <cfRule type="cellIs" dxfId="288" priority="2597" operator="equal">
      <formula>"atbilst daļēji"</formula>
    </cfRule>
    <cfRule type="cellIs" dxfId="287" priority="2598" operator="equal">
      <formula>"atbilst pilnībā"</formula>
    </cfRule>
    <cfRule type="cellIs" dxfId="286" priority="2596" operator="equal">
      <formula>"neatbilst"</formula>
    </cfRule>
    <cfRule type="cellIs" dxfId="285" priority="2595" operator="equal">
      <formula>"neattiecas"</formula>
    </cfRule>
  </conditionalFormatting>
  <conditionalFormatting sqref="AX15:AY15 BA15:BB15">
    <cfRule type="cellIs" dxfId="284" priority="584" operator="equal">
      <formula>"d"</formula>
    </cfRule>
    <cfRule type="cellIs" dxfId="283" priority="586" operator="equal">
      <formula>"x"</formula>
    </cfRule>
    <cfRule type="cellIs" dxfId="282" priority="585" operator="equal">
      <formula>"p"</formula>
    </cfRule>
    <cfRule type="cellIs" dxfId="281" priority="583" operator="equal">
      <formula>"n"</formula>
    </cfRule>
  </conditionalFormatting>
  <conditionalFormatting sqref="AX19:AY19 BA19:BB19">
    <cfRule type="cellIs" dxfId="280" priority="567" operator="equal">
      <formula>"p"</formula>
    </cfRule>
    <cfRule type="cellIs" dxfId="279" priority="565" operator="equal">
      <formula>"n"</formula>
    </cfRule>
    <cfRule type="cellIs" dxfId="278" priority="566" operator="equal">
      <formula>"d"</formula>
    </cfRule>
    <cfRule type="cellIs" dxfId="277" priority="568" operator="equal">
      <formula>"x"</formula>
    </cfRule>
  </conditionalFormatting>
  <conditionalFormatting sqref="AX24:AY24 BA24:BB24">
    <cfRule type="cellIs" dxfId="276" priority="562" operator="equal">
      <formula>"x"</formula>
    </cfRule>
    <cfRule type="cellIs" dxfId="275" priority="561" operator="equal">
      <formula>"p"</formula>
    </cfRule>
    <cfRule type="cellIs" dxfId="274" priority="560" operator="equal">
      <formula>"d"</formula>
    </cfRule>
    <cfRule type="cellIs" dxfId="273" priority="559" operator="equal">
      <formula>"n"</formula>
    </cfRule>
  </conditionalFormatting>
  <conditionalFormatting sqref="AX31:AY31 BA31:BB31">
    <cfRule type="cellIs" dxfId="272" priority="556" operator="equal">
      <formula>"x"</formula>
    </cfRule>
    <cfRule type="cellIs" dxfId="271" priority="555" operator="equal">
      <formula>"p"</formula>
    </cfRule>
    <cfRule type="cellIs" dxfId="270" priority="554" operator="equal">
      <formula>"d"</formula>
    </cfRule>
    <cfRule type="cellIs" dxfId="269" priority="553" operator="equal">
      <formula>"n"</formula>
    </cfRule>
  </conditionalFormatting>
  <conditionalFormatting sqref="AX37:AY37 BA37:BB37">
    <cfRule type="cellIs" dxfId="268" priority="550" operator="equal">
      <formula>"x"</formula>
    </cfRule>
    <cfRule type="cellIs" dxfId="267" priority="549" operator="equal">
      <formula>"p"</formula>
    </cfRule>
    <cfRule type="cellIs" dxfId="266" priority="548" operator="equal">
      <formula>"d"</formula>
    </cfRule>
    <cfRule type="cellIs" dxfId="265" priority="547" operator="equal">
      <formula>"n"</formula>
    </cfRule>
  </conditionalFormatting>
  <conditionalFormatting sqref="AX39:AY39 BA39:BB39">
    <cfRule type="cellIs" dxfId="264" priority="542" operator="equal">
      <formula>"d"</formula>
    </cfRule>
    <cfRule type="cellIs" dxfId="263" priority="541" operator="equal">
      <formula>"n"</formula>
    </cfRule>
    <cfRule type="cellIs" dxfId="262" priority="544" operator="equal">
      <formula>"x"</formula>
    </cfRule>
    <cfRule type="cellIs" dxfId="261" priority="543" operator="equal">
      <formula>"p"</formula>
    </cfRule>
  </conditionalFormatting>
  <conditionalFormatting sqref="AX42:AY42 BA42:BB42">
    <cfRule type="cellIs" dxfId="260" priority="538" operator="equal">
      <formula>"x"</formula>
    </cfRule>
    <cfRule type="cellIs" dxfId="259" priority="537" operator="equal">
      <formula>"p"</formula>
    </cfRule>
    <cfRule type="cellIs" dxfId="258" priority="536" operator="equal">
      <formula>"d"</formula>
    </cfRule>
    <cfRule type="cellIs" dxfId="257" priority="535" operator="equal">
      <formula>"n"</formula>
    </cfRule>
  </conditionalFormatting>
  <conditionalFormatting sqref="AX49:AY49 BA49:BB49">
    <cfRule type="cellIs" dxfId="256" priority="532" operator="equal">
      <formula>"x"</formula>
    </cfRule>
    <cfRule type="cellIs" dxfId="255" priority="531" operator="equal">
      <formula>"p"</formula>
    </cfRule>
    <cfRule type="cellIs" dxfId="254" priority="530" operator="equal">
      <formula>"d"</formula>
    </cfRule>
    <cfRule type="cellIs" dxfId="253" priority="529" operator="equal">
      <formula>"n"</formula>
    </cfRule>
  </conditionalFormatting>
  <conditionalFormatting sqref="AX53:AY53 BA53:BB53">
    <cfRule type="cellIs" dxfId="252" priority="526" operator="equal">
      <formula>"x"</formula>
    </cfRule>
    <cfRule type="cellIs" dxfId="251" priority="523" operator="equal">
      <formula>"n"</formula>
    </cfRule>
    <cfRule type="cellIs" dxfId="250" priority="525" operator="equal">
      <formula>"p"</formula>
    </cfRule>
    <cfRule type="cellIs" dxfId="249" priority="524" operator="equal">
      <formula>"d"</formula>
    </cfRule>
  </conditionalFormatting>
  <conditionalFormatting sqref="AX56:AY56 BA56:BB56">
    <cfRule type="cellIs" dxfId="248" priority="520" operator="equal">
      <formula>"x"</formula>
    </cfRule>
    <cfRule type="cellIs" dxfId="247" priority="519" operator="equal">
      <formula>"p"</formula>
    </cfRule>
    <cfRule type="cellIs" dxfId="246" priority="518" operator="equal">
      <formula>"d"</formula>
    </cfRule>
    <cfRule type="cellIs" dxfId="245" priority="517" operator="equal">
      <formula>"n"</formula>
    </cfRule>
  </conditionalFormatting>
  <conditionalFormatting sqref="AX58:AY58 BA58:BB58">
    <cfRule type="cellIs" dxfId="244" priority="514" operator="equal">
      <formula>"x"</formula>
    </cfRule>
    <cfRule type="cellIs" dxfId="243" priority="513" operator="equal">
      <formula>"p"</formula>
    </cfRule>
    <cfRule type="cellIs" dxfId="242" priority="512" operator="equal">
      <formula>"d"</formula>
    </cfRule>
    <cfRule type="cellIs" dxfId="241" priority="511" operator="equal">
      <formula>"n"</formula>
    </cfRule>
  </conditionalFormatting>
  <conditionalFormatting sqref="AX62:AY62 BA62:BB62">
    <cfRule type="cellIs" dxfId="240" priority="508" operator="equal">
      <formula>"x"</formula>
    </cfRule>
    <cfRule type="cellIs" dxfId="239" priority="506" operator="equal">
      <formula>"d"</formula>
    </cfRule>
    <cfRule type="cellIs" dxfId="238" priority="505" operator="equal">
      <formula>"n"</formula>
    </cfRule>
    <cfRule type="cellIs" dxfId="237" priority="507" operator="equal">
      <formula>"p"</formula>
    </cfRule>
  </conditionalFormatting>
  <conditionalFormatting sqref="AX65:AY65 BA65:BB65">
    <cfRule type="cellIs" dxfId="236" priority="499" operator="equal">
      <formula>"n"</formula>
    </cfRule>
    <cfRule type="cellIs" dxfId="235" priority="502" operator="equal">
      <formula>"x"</formula>
    </cfRule>
    <cfRule type="cellIs" dxfId="234" priority="501" operator="equal">
      <formula>"p"</formula>
    </cfRule>
    <cfRule type="cellIs" dxfId="233" priority="500" operator="equal">
      <formula>"d"</formula>
    </cfRule>
  </conditionalFormatting>
  <conditionalFormatting sqref="AX67:AY67 BA67:BB67">
    <cfRule type="cellIs" dxfId="232" priority="493" operator="equal">
      <formula>"n"</formula>
    </cfRule>
    <cfRule type="cellIs" dxfId="231" priority="494" operator="equal">
      <formula>"d"</formula>
    </cfRule>
    <cfRule type="cellIs" dxfId="230" priority="495" operator="equal">
      <formula>"p"</formula>
    </cfRule>
    <cfRule type="cellIs" dxfId="229" priority="496" operator="equal">
      <formula>"x"</formula>
    </cfRule>
  </conditionalFormatting>
  <conditionalFormatting sqref="AX69:AY69 BA69:BB69">
    <cfRule type="cellIs" dxfId="228" priority="490" operator="equal">
      <formula>"x"</formula>
    </cfRule>
    <cfRule type="cellIs" dxfId="227" priority="488" operator="equal">
      <formula>"d"</formula>
    </cfRule>
    <cfRule type="cellIs" dxfId="226" priority="487" operator="equal">
      <formula>"n"</formula>
    </cfRule>
    <cfRule type="cellIs" dxfId="225" priority="489" operator="equal">
      <formula>"p"</formula>
    </cfRule>
  </conditionalFormatting>
  <conditionalFormatting sqref="AX77:AY77 BA77:BB77">
    <cfRule type="cellIs" dxfId="224" priority="483" operator="equal">
      <formula>"p"</formula>
    </cfRule>
    <cfRule type="cellIs" dxfId="223" priority="481" operator="equal">
      <formula>"n"</formula>
    </cfRule>
    <cfRule type="cellIs" dxfId="222" priority="482" operator="equal">
      <formula>"d"</formula>
    </cfRule>
    <cfRule type="cellIs" dxfId="221" priority="484" operator="equal">
      <formula>"x"</formula>
    </cfRule>
  </conditionalFormatting>
  <conditionalFormatting sqref="AX79:AY79 BA79:BB79">
    <cfRule type="cellIs" dxfId="220" priority="475" operator="equal">
      <formula>"n"</formula>
    </cfRule>
    <cfRule type="cellIs" dxfId="219" priority="478" operator="equal">
      <formula>"x"</formula>
    </cfRule>
    <cfRule type="cellIs" dxfId="218" priority="476" operator="equal">
      <formula>"d"</formula>
    </cfRule>
    <cfRule type="cellIs" dxfId="217" priority="477" operator="equal">
      <formula>"p"</formula>
    </cfRule>
  </conditionalFormatting>
  <conditionalFormatting sqref="AX85:AY85 BA85:BB85">
    <cfRule type="cellIs" dxfId="216" priority="469" operator="equal">
      <formula>"n"</formula>
    </cfRule>
    <cfRule type="cellIs" dxfId="215" priority="470" operator="equal">
      <formula>"d"</formula>
    </cfRule>
    <cfRule type="cellIs" dxfId="214" priority="472" operator="equal">
      <formula>"x"</formula>
    </cfRule>
    <cfRule type="cellIs" dxfId="213" priority="471" operator="equal">
      <formula>"p"</formula>
    </cfRule>
  </conditionalFormatting>
  <conditionalFormatting sqref="AX87:AY87 BA87:BB87">
    <cfRule type="cellIs" dxfId="212" priority="464" operator="equal">
      <formula>"d"</formula>
    </cfRule>
    <cfRule type="cellIs" dxfId="211" priority="466" operator="equal">
      <formula>"x"</formula>
    </cfRule>
    <cfRule type="cellIs" dxfId="210" priority="463" operator="equal">
      <formula>"n"</formula>
    </cfRule>
    <cfRule type="cellIs" dxfId="209" priority="465" operator="equal">
      <formula>"p"</formula>
    </cfRule>
  </conditionalFormatting>
  <conditionalFormatting sqref="AX94:AY94 BA94:BB94">
    <cfRule type="cellIs" dxfId="208" priority="458" operator="equal">
      <formula>"d"</formula>
    </cfRule>
    <cfRule type="cellIs" dxfId="207" priority="457" operator="equal">
      <formula>"n"</formula>
    </cfRule>
    <cfRule type="cellIs" dxfId="206" priority="460" operator="equal">
      <formula>"x"</formula>
    </cfRule>
    <cfRule type="cellIs" dxfId="205" priority="459" operator="equal">
      <formula>"p"</formula>
    </cfRule>
  </conditionalFormatting>
  <conditionalFormatting sqref="AX99:AY99 BA99:BB99">
    <cfRule type="cellIs" dxfId="204" priority="453" operator="equal">
      <formula>"p"</formula>
    </cfRule>
    <cfRule type="cellIs" dxfId="203" priority="452" operator="equal">
      <formula>"d"</formula>
    </cfRule>
    <cfRule type="cellIs" dxfId="202" priority="451" operator="equal">
      <formula>"n"</formula>
    </cfRule>
    <cfRule type="cellIs" dxfId="201" priority="454" operator="equal">
      <formula>"x"</formula>
    </cfRule>
  </conditionalFormatting>
  <conditionalFormatting sqref="AX102:AY102 BA102:BB102">
    <cfRule type="cellIs" dxfId="200" priority="447" operator="equal">
      <formula>"p"</formula>
    </cfRule>
    <cfRule type="cellIs" dxfId="199" priority="448" operator="equal">
      <formula>"x"</formula>
    </cfRule>
    <cfRule type="cellIs" dxfId="198" priority="445" operator="equal">
      <formula>"n"</formula>
    </cfRule>
    <cfRule type="cellIs" dxfId="197" priority="446" operator="equal">
      <formula>"d"</formula>
    </cfRule>
  </conditionalFormatting>
  <conditionalFormatting sqref="AX105:AY105 BA105:BB105">
    <cfRule type="cellIs" dxfId="196" priority="439" operator="equal">
      <formula>"n"</formula>
    </cfRule>
    <cfRule type="cellIs" dxfId="195" priority="440" operator="equal">
      <formula>"d"</formula>
    </cfRule>
    <cfRule type="cellIs" dxfId="194" priority="441" operator="equal">
      <formula>"p"</formula>
    </cfRule>
    <cfRule type="cellIs" dxfId="193" priority="442" operator="equal">
      <formula>"x"</formula>
    </cfRule>
  </conditionalFormatting>
  <conditionalFormatting sqref="AX112:AY112 BA112:BB112">
    <cfRule type="cellIs" dxfId="192" priority="435" operator="equal">
      <formula>"p"</formula>
    </cfRule>
    <cfRule type="cellIs" dxfId="191" priority="436" operator="equal">
      <formula>"x"</formula>
    </cfRule>
    <cfRule type="cellIs" dxfId="190" priority="434" operator="equal">
      <formula>"d"</formula>
    </cfRule>
    <cfRule type="cellIs" dxfId="189" priority="433" operator="equal">
      <formula>"n"</formula>
    </cfRule>
  </conditionalFormatting>
  <conditionalFormatting sqref="AX120:AY120 BA120:BB120">
    <cfRule type="cellIs" dxfId="188" priority="427" operator="equal">
      <formula>"n"</formula>
    </cfRule>
    <cfRule type="cellIs" dxfId="187" priority="428" operator="equal">
      <formula>"d"</formula>
    </cfRule>
    <cfRule type="cellIs" dxfId="186" priority="429" operator="equal">
      <formula>"p"</formula>
    </cfRule>
    <cfRule type="cellIs" dxfId="185" priority="430" operator="equal">
      <formula>"x"</formula>
    </cfRule>
  </conditionalFormatting>
  <conditionalFormatting sqref="AX125:AY125 BA125:BB125">
    <cfRule type="cellIs" dxfId="184" priority="422" operator="equal">
      <formula>"d"</formula>
    </cfRule>
    <cfRule type="cellIs" dxfId="183" priority="423" operator="equal">
      <formula>"p"</formula>
    </cfRule>
    <cfRule type="cellIs" dxfId="182" priority="424" operator="equal">
      <formula>"x"</formula>
    </cfRule>
    <cfRule type="cellIs" dxfId="181" priority="421" operator="equal">
      <formula>"n"</formula>
    </cfRule>
  </conditionalFormatting>
  <conditionalFormatting sqref="AX127:AY127 BA127:BB127">
    <cfRule type="cellIs" dxfId="180" priority="415" operator="equal">
      <formula>"n"</formula>
    </cfRule>
    <cfRule type="cellIs" dxfId="179" priority="416" operator="equal">
      <formula>"d"</formula>
    </cfRule>
    <cfRule type="cellIs" dxfId="178" priority="417" operator="equal">
      <formula>"p"</formula>
    </cfRule>
    <cfRule type="cellIs" dxfId="177" priority="418" operator="equal">
      <formula>"x"</formula>
    </cfRule>
  </conditionalFormatting>
  <conditionalFormatting sqref="AX130:AY130 BA130:BB130">
    <cfRule type="cellIs" dxfId="176" priority="409" operator="equal">
      <formula>"n"</formula>
    </cfRule>
    <cfRule type="cellIs" dxfId="175" priority="411" operator="equal">
      <formula>"p"</formula>
    </cfRule>
    <cfRule type="cellIs" dxfId="174" priority="412" operator="equal">
      <formula>"x"</formula>
    </cfRule>
    <cfRule type="cellIs" dxfId="173" priority="410" operator="equal">
      <formula>"d"</formula>
    </cfRule>
  </conditionalFormatting>
  <conditionalFormatting sqref="AX135:AY135 BA135:BB135">
    <cfRule type="cellIs" dxfId="172" priority="403" operator="equal">
      <formula>"n"</formula>
    </cfRule>
    <cfRule type="cellIs" dxfId="171" priority="404" operator="equal">
      <formula>"d"</formula>
    </cfRule>
    <cfRule type="cellIs" dxfId="170" priority="405" operator="equal">
      <formula>"p"</formula>
    </cfRule>
    <cfRule type="cellIs" dxfId="169" priority="406" operator="equal">
      <formula>"x"</formula>
    </cfRule>
  </conditionalFormatting>
  <conditionalFormatting sqref="AX140:AY140 BA140:BB140">
    <cfRule type="cellIs" dxfId="168" priority="395" operator="equal">
      <formula>"p"</formula>
    </cfRule>
    <cfRule type="cellIs" dxfId="167" priority="396" operator="equal">
      <formula>"x"</formula>
    </cfRule>
    <cfRule type="cellIs" dxfId="166" priority="394" operator="equal">
      <formula>"d"</formula>
    </cfRule>
    <cfRule type="cellIs" dxfId="165" priority="393" operator="equal">
      <formula>"n"</formula>
    </cfRule>
  </conditionalFormatting>
  <conditionalFormatting sqref="AX145:AY145 BA145:BB145">
    <cfRule type="cellIs" dxfId="164" priority="386" operator="equal">
      <formula>"x"</formula>
    </cfRule>
    <cfRule type="cellIs" dxfId="163" priority="385" operator="equal">
      <formula>"p"</formula>
    </cfRule>
    <cfRule type="cellIs" dxfId="162" priority="384" operator="equal">
      <formula>"d"</formula>
    </cfRule>
    <cfRule type="cellIs" dxfId="161" priority="383" operator="equal">
      <formula>"n"</formula>
    </cfRule>
  </conditionalFormatting>
  <conditionalFormatting sqref="AX154:AY154 BA154:BB154">
    <cfRule type="cellIs" dxfId="160" priority="146" operator="equal">
      <formula>"x"</formula>
    </cfRule>
    <cfRule type="cellIs" dxfId="159" priority="143" operator="equal">
      <formula>"n"</formula>
    </cfRule>
    <cfRule type="cellIs" dxfId="158" priority="144" operator="equal">
      <formula>"d"</formula>
    </cfRule>
    <cfRule type="cellIs" dxfId="157" priority="145" operator="equal">
      <formula>"p"</formula>
    </cfRule>
  </conditionalFormatting>
  <conditionalFormatting sqref="AX159:AY159 BA159:BB159">
    <cfRule type="cellIs" dxfId="156" priority="136" operator="equal">
      <formula>"x"</formula>
    </cfRule>
    <cfRule type="cellIs" dxfId="155" priority="135" operator="equal">
      <formula>"p"</formula>
    </cfRule>
    <cfRule type="cellIs" dxfId="154" priority="134" operator="equal">
      <formula>"d"</formula>
    </cfRule>
    <cfRule type="cellIs" dxfId="153" priority="133" operator="equal">
      <formula>"n"</formula>
    </cfRule>
  </conditionalFormatting>
  <conditionalFormatting sqref="AX169:AY169 BA169:BB169">
    <cfRule type="cellIs" dxfId="152" priority="126" operator="equal">
      <formula>"x"</formula>
    </cfRule>
    <cfRule type="cellIs" dxfId="151" priority="125" operator="equal">
      <formula>"p"</formula>
    </cfRule>
    <cfRule type="cellIs" dxfId="150" priority="124" operator="equal">
      <formula>"d"</formula>
    </cfRule>
    <cfRule type="cellIs" dxfId="149" priority="123" operator="equal">
      <formula>"n"</formula>
    </cfRule>
  </conditionalFormatting>
  <conditionalFormatting sqref="AX173:AY173 BA173:BB173">
    <cfRule type="cellIs" dxfId="148" priority="116" operator="equal">
      <formula>"x"</formula>
    </cfRule>
    <cfRule type="cellIs" dxfId="147" priority="115" operator="equal">
      <formula>"p"</formula>
    </cfRule>
    <cfRule type="cellIs" dxfId="146" priority="114" operator="equal">
      <formula>"d"</formula>
    </cfRule>
    <cfRule type="cellIs" dxfId="145" priority="113" operator="equal">
      <formula>"n"</formula>
    </cfRule>
  </conditionalFormatting>
  <conditionalFormatting sqref="AX178:AY178 BA178:BB178">
    <cfRule type="cellIs" dxfId="144" priority="105" operator="equal">
      <formula>"p"</formula>
    </cfRule>
    <cfRule type="cellIs" dxfId="143" priority="104" operator="equal">
      <formula>"d"</formula>
    </cfRule>
    <cfRule type="cellIs" dxfId="142" priority="103" operator="equal">
      <formula>"n"</formula>
    </cfRule>
    <cfRule type="cellIs" dxfId="141" priority="106" operator="equal">
      <formula>"x"</formula>
    </cfRule>
  </conditionalFormatting>
  <conditionalFormatting sqref="AX182:AY182 BA182:BB182">
    <cfRule type="cellIs" dxfId="140" priority="96" operator="equal">
      <formula>"x"</formula>
    </cfRule>
    <cfRule type="cellIs" dxfId="139" priority="95" operator="equal">
      <formula>"p"</formula>
    </cfRule>
    <cfRule type="cellIs" dxfId="138" priority="94" operator="equal">
      <formula>"d"</formula>
    </cfRule>
    <cfRule type="cellIs" dxfId="137" priority="93" operator="equal">
      <formula>"n"</formula>
    </cfRule>
  </conditionalFormatting>
  <conditionalFormatting sqref="AX187:AY187 BA187:BB187">
    <cfRule type="cellIs" dxfId="136" priority="86" operator="equal">
      <formula>"x"</formula>
    </cfRule>
    <cfRule type="cellIs" dxfId="135" priority="85" operator="equal">
      <formula>"p"</formula>
    </cfRule>
    <cfRule type="cellIs" dxfId="134" priority="84" operator="equal">
      <formula>"d"</formula>
    </cfRule>
    <cfRule type="cellIs" dxfId="133" priority="83" operator="equal">
      <formula>"n"</formula>
    </cfRule>
  </conditionalFormatting>
  <conditionalFormatting sqref="AX192:AY192 BA192:BB192">
    <cfRule type="cellIs" dxfId="132" priority="75" operator="equal">
      <formula>"p"</formula>
    </cfRule>
    <cfRule type="cellIs" dxfId="131" priority="74" operator="equal">
      <formula>"d"</formula>
    </cfRule>
    <cfRule type="cellIs" dxfId="130" priority="73" operator="equal">
      <formula>"n"</formula>
    </cfRule>
    <cfRule type="cellIs" dxfId="129" priority="76" operator="equal">
      <formula>"x"</formula>
    </cfRule>
  </conditionalFormatting>
  <conditionalFormatting sqref="AX195:AY195 BA195:BB195">
    <cfRule type="cellIs" dxfId="128" priority="66" operator="equal">
      <formula>"x"</formula>
    </cfRule>
    <cfRule type="cellIs" dxfId="127" priority="65" operator="equal">
      <formula>"p"</formula>
    </cfRule>
    <cfRule type="cellIs" dxfId="126" priority="64" operator="equal">
      <formula>"d"</formula>
    </cfRule>
    <cfRule type="cellIs" dxfId="125" priority="63" operator="equal">
      <formula>"n"</formula>
    </cfRule>
  </conditionalFormatting>
  <conditionalFormatting sqref="AX197:AY197 BA197:BB197">
    <cfRule type="cellIs" dxfId="124" priority="54" operator="equal">
      <formula>"d"</formula>
    </cfRule>
    <cfRule type="cellIs" dxfId="123" priority="56" operator="equal">
      <formula>"x"</formula>
    </cfRule>
    <cfRule type="cellIs" dxfId="122" priority="55" operator="equal">
      <formula>"p"</formula>
    </cfRule>
    <cfRule type="cellIs" dxfId="121" priority="53" operator="equal">
      <formula>"n"</formula>
    </cfRule>
  </conditionalFormatting>
  <conditionalFormatting sqref="AX201:AY201 BA201:BB201">
    <cfRule type="cellIs" dxfId="120" priority="46" operator="equal">
      <formula>"x"</formula>
    </cfRule>
    <cfRule type="cellIs" dxfId="119" priority="43" operator="equal">
      <formula>"n"</formula>
    </cfRule>
    <cfRule type="cellIs" dxfId="118" priority="44" operator="equal">
      <formula>"d"</formula>
    </cfRule>
    <cfRule type="cellIs" dxfId="117" priority="45" operator="equal">
      <formula>"p"</formula>
    </cfRule>
  </conditionalFormatting>
  <conditionalFormatting sqref="AX211:AY211 BA211:BB211">
    <cfRule type="cellIs" dxfId="116" priority="35" operator="equal">
      <formula>"p"</formula>
    </cfRule>
    <cfRule type="cellIs" dxfId="115" priority="33" operator="equal">
      <formula>"n"</formula>
    </cfRule>
    <cfRule type="cellIs" dxfId="114" priority="34" operator="equal">
      <formula>"d"</formula>
    </cfRule>
    <cfRule type="cellIs" dxfId="113" priority="36" operator="equal">
      <formula>"x"</formula>
    </cfRule>
  </conditionalFormatting>
  <conditionalFormatting sqref="AY415:BA1048576">
    <cfRule type="cellIs" dxfId="112" priority="36646" operator="equal">
      <formula>"p"</formula>
    </cfRule>
    <cfRule type="cellIs" dxfId="111" priority="36644" operator="equal">
      <formula>"n"</formula>
    </cfRule>
    <cfRule type="cellIs" dxfId="110" priority="36647" operator="equal">
      <formula>"x"</formula>
    </cfRule>
    <cfRule type="cellIs" dxfId="109" priority="36645" operator="equal">
      <formula>"d"</formula>
    </cfRule>
  </conditionalFormatting>
  <conditionalFormatting sqref="AZ10 AZ12:AZ217">
    <cfRule type="cellIs" dxfId="108" priority="16" operator="equal">
      <formula>"x"</formula>
    </cfRule>
    <cfRule type="cellIs" dxfId="107" priority="14" operator="equal">
      <formula>"d"</formula>
    </cfRule>
    <cfRule type="cellIs" dxfId="106" priority="13" operator="equal">
      <formula>"n"</formula>
    </cfRule>
    <cfRule type="cellIs" dxfId="105" priority="15" operator="equal">
      <formula>"p"</formula>
    </cfRule>
  </conditionalFormatting>
  <conditionalFormatting sqref="BC1:BC145 BC147:BC1048576">
    <cfRule type="cellIs" dxfId="104" priority="29" operator="equal">
      <formula>1</formula>
    </cfRule>
  </conditionalFormatting>
  <conditionalFormatting sqref="BF1:BF145 BF147:BF1048576">
    <cfRule type="cellIs" dxfId="103" priority="2591" operator="equal">
      <formula>"iesākta"</formula>
    </cfRule>
    <cfRule type="cellIs" dxfId="102" priority="2592" operator="equal">
      <formula>"pabeigta"</formula>
    </cfRule>
    <cfRule type="cellIs" dxfId="101" priority="2594" operator="equal">
      <formula>"neiesākta"</formula>
    </cfRule>
  </conditionalFormatting>
  <conditionalFormatting sqref="BG11">
    <cfRule type="cellIs" dxfId="100" priority="2455" operator="equal">
      <formula>"d"</formula>
    </cfRule>
    <cfRule type="cellIs" dxfId="99" priority="2456" operator="equal">
      <formula>"x"</formula>
    </cfRule>
  </conditionalFormatting>
  <conditionalFormatting sqref="BG15">
    <cfRule type="cellIs" dxfId="98" priority="581" operator="equal">
      <formula>"d"</formula>
    </cfRule>
    <cfRule type="cellIs" dxfId="97" priority="582" operator="equal">
      <formula>"x"</formula>
    </cfRule>
  </conditionalFormatting>
  <conditionalFormatting sqref="BG19">
    <cfRule type="cellIs" dxfId="96" priority="564" operator="equal">
      <formula>"x"</formula>
    </cfRule>
    <cfRule type="cellIs" dxfId="95" priority="563" operator="equal">
      <formula>"d"</formula>
    </cfRule>
  </conditionalFormatting>
  <conditionalFormatting sqref="BG24">
    <cfRule type="cellIs" dxfId="94" priority="557" operator="equal">
      <formula>"d"</formula>
    </cfRule>
    <cfRule type="cellIs" dxfId="93" priority="558" operator="equal">
      <formula>"x"</formula>
    </cfRule>
  </conditionalFormatting>
  <conditionalFormatting sqref="BG31">
    <cfRule type="cellIs" dxfId="92" priority="551" operator="equal">
      <formula>"d"</formula>
    </cfRule>
    <cfRule type="cellIs" dxfId="91" priority="552" operator="equal">
      <formula>"x"</formula>
    </cfRule>
  </conditionalFormatting>
  <conditionalFormatting sqref="BG37">
    <cfRule type="cellIs" dxfId="90" priority="546" operator="equal">
      <formula>"x"</formula>
    </cfRule>
    <cfRule type="cellIs" dxfId="89" priority="545" operator="equal">
      <formula>"d"</formula>
    </cfRule>
  </conditionalFormatting>
  <conditionalFormatting sqref="BG39">
    <cfRule type="cellIs" dxfId="88" priority="539" operator="equal">
      <formula>"d"</formula>
    </cfRule>
    <cfRule type="cellIs" dxfId="87" priority="540" operator="equal">
      <formula>"x"</formula>
    </cfRule>
  </conditionalFormatting>
  <conditionalFormatting sqref="BG42">
    <cfRule type="cellIs" dxfId="86" priority="533" operator="equal">
      <formula>"d"</formula>
    </cfRule>
    <cfRule type="cellIs" dxfId="85" priority="534" operator="equal">
      <formula>"x"</formula>
    </cfRule>
  </conditionalFormatting>
  <conditionalFormatting sqref="BG49">
    <cfRule type="cellIs" dxfId="84" priority="527" operator="equal">
      <formula>"d"</formula>
    </cfRule>
    <cfRule type="cellIs" dxfId="83" priority="528" operator="equal">
      <formula>"x"</formula>
    </cfRule>
  </conditionalFormatting>
  <conditionalFormatting sqref="BG53">
    <cfRule type="cellIs" dxfId="82" priority="521" operator="equal">
      <formula>"d"</formula>
    </cfRule>
    <cfRule type="cellIs" dxfId="81" priority="522" operator="equal">
      <formula>"x"</formula>
    </cfRule>
  </conditionalFormatting>
  <conditionalFormatting sqref="BG56">
    <cfRule type="cellIs" dxfId="80" priority="516" operator="equal">
      <formula>"x"</formula>
    </cfRule>
    <cfRule type="cellIs" dxfId="79" priority="515" operator="equal">
      <formula>"d"</formula>
    </cfRule>
  </conditionalFormatting>
  <conditionalFormatting sqref="BG58">
    <cfRule type="cellIs" dxfId="78" priority="509" operator="equal">
      <formula>"d"</formula>
    </cfRule>
    <cfRule type="cellIs" dxfId="77" priority="510" operator="equal">
      <formula>"x"</formula>
    </cfRule>
  </conditionalFormatting>
  <conditionalFormatting sqref="BG62">
    <cfRule type="cellIs" dxfId="76" priority="504" operator="equal">
      <formula>"x"</formula>
    </cfRule>
    <cfRule type="cellIs" dxfId="75" priority="503" operator="equal">
      <formula>"d"</formula>
    </cfRule>
  </conditionalFormatting>
  <conditionalFormatting sqref="BG65">
    <cfRule type="cellIs" dxfId="74" priority="497" operator="equal">
      <formula>"d"</formula>
    </cfRule>
    <cfRule type="cellIs" dxfId="73" priority="498" operator="equal">
      <formula>"x"</formula>
    </cfRule>
  </conditionalFormatting>
  <conditionalFormatting sqref="BG67">
    <cfRule type="cellIs" dxfId="72" priority="492" operator="equal">
      <formula>"x"</formula>
    </cfRule>
    <cfRule type="cellIs" dxfId="71" priority="491" operator="equal">
      <formula>"d"</formula>
    </cfRule>
  </conditionalFormatting>
  <conditionalFormatting sqref="BG69">
    <cfRule type="cellIs" dxfId="70" priority="486" operator="equal">
      <formula>"x"</formula>
    </cfRule>
    <cfRule type="cellIs" dxfId="69" priority="485" operator="equal">
      <formula>"d"</formula>
    </cfRule>
  </conditionalFormatting>
  <conditionalFormatting sqref="BG77">
    <cfRule type="cellIs" dxfId="68" priority="479" operator="equal">
      <formula>"d"</formula>
    </cfRule>
    <cfRule type="cellIs" dxfId="67" priority="480" operator="equal">
      <formula>"x"</formula>
    </cfRule>
  </conditionalFormatting>
  <conditionalFormatting sqref="BG79">
    <cfRule type="cellIs" dxfId="66" priority="473" operator="equal">
      <formula>"d"</formula>
    </cfRule>
    <cfRule type="cellIs" dxfId="65" priority="474" operator="equal">
      <formula>"x"</formula>
    </cfRule>
  </conditionalFormatting>
  <conditionalFormatting sqref="BG85">
    <cfRule type="cellIs" dxfId="64" priority="467" operator="equal">
      <formula>"d"</formula>
    </cfRule>
    <cfRule type="cellIs" dxfId="63" priority="468" operator="equal">
      <formula>"x"</formula>
    </cfRule>
  </conditionalFormatting>
  <conditionalFormatting sqref="BG87">
    <cfRule type="cellIs" dxfId="62" priority="461" operator="equal">
      <formula>"d"</formula>
    </cfRule>
    <cfRule type="cellIs" dxfId="61" priority="462" operator="equal">
      <formula>"x"</formula>
    </cfRule>
  </conditionalFormatting>
  <conditionalFormatting sqref="BG94">
    <cfRule type="cellIs" dxfId="60" priority="455" operator="equal">
      <formula>"d"</formula>
    </cfRule>
    <cfRule type="cellIs" dxfId="59" priority="456" operator="equal">
      <formula>"x"</formula>
    </cfRule>
  </conditionalFormatting>
  <conditionalFormatting sqref="BG99">
    <cfRule type="cellIs" dxfId="58" priority="449" operator="equal">
      <formula>"d"</formula>
    </cfRule>
    <cfRule type="cellIs" dxfId="57" priority="450" operator="equal">
      <formula>"x"</formula>
    </cfRule>
  </conditionalFormatting>
  <conditionalFormatting sqref="BG102">
    <cfRule type="cellIs" dxfId="56" priority="443" operator="equal">
      <formula>"d"</formula>
    </cfRule>
    <cfRule type="cellIs" dxfId="55" priority="444" operator="equal">
      <formula>"x"</formula>
    </cfRule>
  </conditionalFormatting>
  <conditionalFormatting sqref="BG105">
    <cfRule type="cellIs" dxfId="54" priority="438" operator="equal">
      <formula>"x"</formula>
    </cfRule>
    <cfRule type="cellIs" dxfId="53" priority="437" operator="equal">
      <formula>"d"</formula>
    </cfRule>
  </conditionalFormatting>
  <conditionalFormatting sqref="BG112">
    <cfRule type="cellIs" dxfId="52" priority="432" operator="equal">
      <formula>"x"</formula>
    </cfRule>
    <cfRule type="cellIs" dxfId="51" priority="431" operator="equal">
      <formula>"d"</formula>
    </cfRule>
  </conditionalFormatting>
  <conditionalFormatting sqref="BG120">
    <cfRule type="cellIs" dxfId="50" priority="426" operator="equal">
      <formula>"x"</formula>
    </cfRule>
    <cfRule type="cellIs" dxfId="49" priority="425" operator="equal">
      <formula>"d"</formula>
    </cfRule>
  </conditionalFormatting>
  <conditionalFormatting sqref="BG125">
    <cfRule type="cellIs" dxfId="48" priority="420" operator="equal">
      <formula>"x"</formula>
    </cfRule>
    <cfRule type="cellIs" dxfId="47" priority="419" operator="equal">
      <formula>"d"</formula>
    </cfRule>
  </conditionalFormatting>
  <conditionalFormatting sqref="BG127">
    <cfRule type="cellIs" dxfId="46" priority="413" operator="equal">
      <formula>"d"</formula>
    </cfRule>
    <cfRule type="cellIs" dxfId="45" priority="414" operator="equal">
      <formula>"x"</formula>
    </cfRule>
  </conditionalFormatting>
  <conditionalFormatting sqref="BG130">
    <cfRule type="cellIs" dxfId="44" priority="408" operator="equal">
      <formula>"x"</formula>
    </cfRule>
    <cfRule type="cellIs" dxfId="43" priority="407" operator="equal">
      <formula>"d"</formula>
    </cfRule>
  </conditionalFormatting>
  <conditionalFormatting sqref="BG135">
    <cfRule type="cellIs" dxfId="42" priority="402" operator="equal">
      <formula>"x"</formula>
    </cfRule>
    <cfRule type="cellIs" dxfId="41" priority="401" operator="equal">
      <formula>"d"</formula>
    </cfRule>
  </conditionalFormatting>
  <conditionalFormatting sqref="BG140">
    <cfRule type="cellIs" dxfId="40" priority="392" operator="equal">
      <formula>"x"</formula>
    </cfRule>
    <cfRule type="cellIs" dxfId="39" priority="391" operator="equal">
      <formula>"d"</formula>
    </cfRule>
  </conditionalFormatting>
  <conditionalFormatting sqref="BG145">
    <cfRule type="cellIs" dxfId="38" priority="382" operator="equal">
      <formula>"x"</formula>
    </cfRule>
    <cfRule type="cellIs" dxfId="37" priority="381" operator="equal">
      <formula>"d"</formula>
    </cfRule>
  </conditionalFormatting>
  <conditionalFormatting sqref="BG154">
    <cfRule type="cellIs" dxfId="36" priority="141" operator="equal">
      <formula>"d"</formula>
    </cfRule>
    <cfRule type="cellIs" dxfId="35" priority="142" operator="equal">
      <formula>"x"</formula>
    </cfRule>
  </conditionalFormatting>
  <conditionalFormatting sqref="BG159">
    <cfRule type="cellIs" dxfId="34" priority="131" operator="equal">
      <formula>"d"</formula>
    </cfRule>
    <cfRule type="cellIs" dxfId="33" priority="132" operator="equal">
      <formula>"x"</formula>
    </cfRule>
  </conditionalFormatting>
  <conditionalFormatting sqref="BG169">
    <cfRule type="cellIs" dxfId="32" priority="121" operator="equal">
      <formula>"d"</formula>
    </cfRule>
    <cfRule type="cellIs" dxfId="31" priority="122" operator="equal">
      <formula>"x"</formula>
    </cfRule>
  </conditionalFormatting>
  <conditionalFormatting sqref="BG173">
    <cfRule type="cellIs" dxfId="30" priority="111" operator="equal">
      <formula>"d"</formula>
    </cfRule>
    <cfRule type="cellIs" dxfId="29" priority="112" operator="equal">
      <formula>"x"</formula>
    </cfRule>
  </conditionalFormatting>
  <conditionalFormatting sqref="BG178">
    <cfRule type="cellIs" dxfId="28" priority="101" operator="equal">
      <formula>"d"</formula>
    </cfRule>
    <cfRule type="cellIs" dxfId="27" priority="102" operator="equal">
      <formula>"x"</formula>
    </cfRule>
  </conditionalFormatting>
  <conditionalFormatting sqref="BG182">
    <cfRule type="cellIs" dxfId="26" priority="92" operator="equal">
      <formula>"x"</formula>
    </cfRule>
    <cfRule type="cellIs" dxfId="25" priority="91" operator="equal">
      <formula>"d"</formula>
    </cfRule>
  </conditionalFormatting>
  <conditionalFormatting sqref="BG187">
    <cfRule type="cellIs" dxfId="24" priority="82" operator="equal">
      <formula>"x"</formula>
    </cfRule>
    <cfRule type="cellIs" dxfId="23" priority="81" operator="equal">
      <formula>"d"</formula>
    </cfRule>
  </conditionalFormatting>
  <conditionalFormatting sqref="BG192">
    <cfRule type="cellIs" dxfId="22" priority="71" operator="equal">
      <formula>"d"</formula>
    </cfRule>
    <cfRule type="cellIs" dxfId="21" priority="72" operator="equal">
      <formula>"x"</formula>
    </cfRule>
  </conditionalFormatting>
  <conditionalFormatting sqref="BG195">
    <cfRule type="cellIs" dxfId="20" priority="61" operator="equal">
      <formula>"d"</formula>
    </cfRule>
    <cfRule type="cellIs" dxfId="19" priority="62" operator="equal">
      <formula>"x"</formula>
    </cfRule>
  </conditionalFormatting>
  <conditionalFormatting sqref="BG197">
    <cfRule type="cellIs" dxfId="18" priority="51" operator="equal">
      <formula>"d"</formula>
    </cfRule>
    <cfRule type="cellIs" dxfId="17" priority="52" operator="equal">
      <formula>"x"</formula>
    </cfRule>
  </conditionalFormatting>
  <conditionalFormatting sqref="BG201">
    <cfRule type="cellIs" dxfId="16" priority="41" operator="equal">
      <formula>"d"</formula>
    </cfRule>
    <cfRule type="cellIs" dxfId="15" priority="42" operator="equal">
      <formula>"x"</formula>
    </cfRule>
  </conditionalFormatting>
  <conditionalFormatting sqref="BG211">
    <cfRule type="cellIs" dxfId="14" priority="31" operator="equal">
      <formula>"d"</formula>
    </cfRule>
    <cfRule type="cellIs" dxfId="13" priority="32" operator="equal">
      <formula>"x"</formula>
    </cfRule>
  </conditionalFormatting>
  <conditionalFormatting sqref="BI1:BI4">
    <cfRule type="cellIs" dxfId="12" priority="20566" operator="equal">
      <formula>"n"</formula>
    </cfRule>
  </conditionalFormatting>
  <conditionalFormatting sqref="BK157">
    <cfRule type="cellIs" dxfId="11" priority="1" operator="equal">
      <formula>"neattiecas"</formula>
    </cfRule>
    <cfRule type="cellIs" dxfId="10" priority="2" operator="equal">
      <formula>"neatbilst"</formula>
    </cfRule>
    <cfRule type="cellIs" dxfId="9" priority="3" operator="equal">
      <formula>"atbilst daļēji"</formula>
    </cfRule>
    <cfRule type="cellIs" dxfId="8" priority="4" operator="equal">
      <formula>"atbilst pilnībā"</formula>
    </cfRule>
  </conditionalFormatting>
  <conditionalFormatting sqref="BK189">
    <cfRule type="cellIs" dxfId="7" priority="5" operator="equal">
      <formula>"neattiecas"</formula>
    </cfRule>
    <cfRule type="cellIs" dxfId="6" priority="6" operator="equal">
      <formula>"neatbilst"</formula>
    </cfRule>
    <cfRule type="cellIs" dxfId="5" priority="8" operator="equal">
      <formula>"atbilst pilnībā"</formula>
    </cfRule>
    <cfRule type="cellIs" dxfId="4" priority="7" operator="equal">
      <formula>"atbilst daļēji"</formula>
    </cfRule>
  </conditionalFormatting>
  <hyperlinks>
    <hyperlink ref="B11" r:id="rId1" location="pu1-1-pakalpojumu-parvaldibas-politikas-planosana-un-aktualizesana" display="PU1.23." xr:uid="{00000000-0004-0000-0000-000000000000}"/>
    <hyperlink ref="B153:E153" r:id="rId2" display="3. Pakalpojumu pārvaldībai nepieciešamās spējas un resursi" xr:uid="{00000000-0004-0000-0000-000001000000}"/>
    <hyperlink ref="B15" r:id="rId3" location="pu1-2-nozaru-pasvaldibu-un-iestazu-pakalpojumu-attistibas-planu-izveide-un-aktualizesana" display="PU1–2" xr:uid="{00000000-0004-0000-0000-000002000000}"/>
    <hyperlink ref="B19" r:id="rId4" location="pu1-5-pakalpojumu-parvaldibas-politikas-un-attistibas-planu-istenosanas-kontrole-un-vadiba" xr:uid="{00000000-0004-0000-0000-000003000000}"/>
    <hyperlink ref="B24" r:id="rId5" location="pu2-1-pakalpojumu-planosana-izveide-ieviesana-uzturesana-un-attistiba" xr:uid="{00000000-0004-0000-0000-000004000000}"/>
    <hyperlink ref="B31" r:id="rId6" location="pu2-2-pakalpojumu-galveno-sanemeju-grupu-un-vajadzibu-apzinasana" xr:uid="{00000000-0004-0000-0000-000005000000}"/>
    <hyperlink ref="B37" r:id="rId7" location="pu2-3-pakalpojumu-sniegsanas-un-uzturesanas-rezultativako-un-efektivako-veidu-noteiksana" xr:uid="{00000000-0004-0000-0000-000006000000}"/>
    <hyperlink ref="B39" r:id="rId8" location="pu2-4-pakalpojumu-sniegsanas-un-uzturesanas-rezultativitati-un-efektivitati-raksturojosu-raditaju-noteiksana-galveno-darbibas-raditaju-noteiksana" xr:uid="{00000000-0004-0000-0000-000007000000}"/>
    <hyperlink ref="B42" r:id="rId9" location="pu2-5-pakalpojumu-parvaldibai-nepieciesamo-speju-un-resursu-nodrosinasana" xr:uid="{00000000-0004-0000-0000-000008000000}"/>
    <hyperlink ref="B49" r:id="rId10" location="pu2-6-pakalpojumu-parvaldibas-specialo-normativo-aktu-izstrade-un-pilnveide" xr:uid="{00000000-0004-0000-0000-000009000000}"/>
    <hyperlink ref="B53" r:id="rId11" location="pu2-7-pakalpojumu-aprakstu-veidosana-registresana-un-uzturesana" xr:uid="{00000000-0004-0000-0000-00000A000000}"/>
    <hyperlink ref="B56" r:id="rId12" location="pu2-8-informacijas-nodrosinasana-pakalpojumu-sanemejiem-par-pieejamiem-pakalpojumiem" xr:uid="{00000000-0004-0000-0000-00000B000000}"/>
    <hyperlink ref="B58" r:id="rId13" location="pu2-9-pakalpojumu-limenu-noteiksana-un-pakalpojumu-limenu-vienosanas-nosacijumu-saskanosana-ar-pakalpojumu-sanemejiem" xr:uid="{00000000-0004-0000-0000-00000C000000}"/>
    <hyperlink ref="B62" r:id="rId14" location="pu2-10-ar-pakalpojumu-parvaldibu-saistitas-starpiestazu-un-parrobezu-sadarbibas-koordinesana" xr:uid="{00000000-0004-0000-0000-00000D000000}"/>
    <hyperlink ref="B65" r:id="rId15" location="pu2-11-zinasanu-uzkrasana-un-pieejamibas-nodrosinasana" xr:uid="{00000000-0004-0000-0000-00000E000000}"/>
    <hyperlink ref="B67" r:id="rId16" location="pu2-12-ar-pakalpojumu-parvaldibu-saistita-metodiska-atbalsta-nodrosinasana-pakalpojumu-sniegsana-iesaistitajiem" xr:uid="{00000000-0004-0000-0000-00000F000000}"/>
    <hyperlink ref="B69" r:id="rId17" location="pu2-13-pakalpojumu-un-resursu-pieejamibas-un-nepartrauktibas-planosana-un-nodrosinasana" xr:uid="{00000000-0004-0000-0000-000010000000}"/>
    <hyperlink ref="B77" r:id="rId18" location="pu2-14-pieklustamibas-nodrosinasana-pakalpojumiem" xr:uid="{00000000-0004-0000-0000-000011000000}"/>
    <hyperlink ref="B79" r:id="rId19" location="pu2-15-pakalpojumu-pieprasijumu-parvaldiba-un-izpildes-nodrosinasana" xr:uid="{00000000-0004-0000-0000-000012000000}"/>
    <hyperlink ref="B85" r:id="rId20" location="pu2-16-atbalsta-nodrosinasana-pakalpojumu-sanemejiem" xr:uid="{00000000-0004-0000-0000-000013000000}"/>
    <hyperlink ref="B87" r:id="rId21" location="pu2-17-pakalpojumu-limenu-vienosanas-nosacijumu-izpildes-kontrole-un-nodrosinasana" xr:uid="{00000000-0004-0000-0000-000014000000}"/>
    <hyperlink ref="B94" r:id="rId22" location="pu2-18-pakalpojumu-sanemeju-ierosinajumu-un-sudzibu-apkoposana-izvertesana-un-nepieciesamo-darbibu-veiksana" xr:uid="{00000000-0004-0000-0000-000015000000}"/>
    <hyperlink ref="B99" r:id="rId23" location="pu2-19-pakalpojumu-sniegsanas-apjomu-un-tiem-nepieciesama-nodrosinajuma-atbilstibas-parvaldiba" xr:uid="{00000000-0004-0000-0000-000016000000}"/>
    <hyperlink ref="B102" r:id="rId24" location="pu2-20-ar-pakalpojumu-un-resursu-parvaldibu-saistitu-izmainu-istenosana" xr:uid="{00000000-0004-0000-0000-000017000000}"/>
    <hyperlink ref="B105" r:id="rId25" location="pu2-21-iespejami-atra-pakalpojumu-pieejamibas-atjaunosana" xr:uid="{00000000-0004-0000-0000-000018000000}"/>
    <hyperlink ref="B112" r:id="rId26" location="pu2-22-pakalpojumu-pieejamibas-partraukumu-celonu-apzinasana-un-noversana" xr:uid="{00000000-0004-0000-0000-000019000000}"/>
    <hyperlink ref="B120" r:id="rId27" location="pu2-23-merijumu-veiksana-un-rezultatu-izmantosana" xr:uid="{00000000-0004-0000-0000-00001A000000}"/>
    <hyperlink ref="B125" r:id="rId28" location="pu3-1-nemitiga-pilnveide" xr:uid="{00000000-0004-0000-0000-00001B000000}"/>
    <hyperlink ref="B127" r:id="rId29" location="pu3-2-parvaldibas-dalibnieku-iesaiste" xr:uid="{00000000-0004-0000-0000-00001C000000}"/>
    <hyperlink ref="B130" r:id="rId30" location="pu3-3-istenoto-aktivitasu-kontrole" xr:uid="{00000000-0004-0000-0000-00001D000000}"/>
    <hyperlink ref="B135" r:id="rId31" location="pu3-4-finansu-parvaldiba" xr:uid="{00000000-0004-0000-0000-00001E000000}"/>
    <hyperlink ref="B154" r:id="rId32" xr:uid="{00000000-0004-0000-0000-00001F000000}"/>
    <hyperlink ref="B159" r:id="rId33" xr:uid="{00000000-0004-0000-0000-000020000000}"/>
    <hyperlink ref="B169" r:id="rId34" xr:uid="{00000000-0004-0000-0000-000021000000}"/>
    <hyperlink ref="B173" r:id="rId35" xr:uid="{00000000-0004-0000-0000-000022000000}"/>
    <hyperlink ref="B178" r:id="rId36" xr:uid="{00000000-0004-0000-0000-000023000000}"/>
    <hyperlink ref="B182" r:id="rId37" xr:uid="{00000000-0004-0000-0000-000024000000}"/>
    <hyperlink ref="B187" r:id="rId38" xr:uid="{00000000-0004-0000-0000-000025000000}"/>
    <hyperlink ref="B192" r:id="rId39" xr:uid="{00000000-0004-0000-0000-000026000000}"/>
    <hyperlink ref="B195" r:id="rId40" xr:uid="{00000000-0004-0000-0000-000027000000}"/>
    <hyperlink ref="B197" r:id="rId41" xr:uid="{00000000-0004-0000-0000-000028000000}"/>
    <hyperlink ref="B201" r:id="rId42" xr:uid="{00000000-0004-0000-0000-000029000000}"/>
    <hyperlink ref="B211" r:id="rId43" xr:uid="{00000000-0004-0000-0000-00002A000000}"/>
    <hyperlink ref="H6" r:id="rId44" xr:uid="{00000000-0004-0000-0000-00002B000000}"/>
    <hyperlink ref="I6" r:id="rId45" xr:uid="{00000000-0004-0000-0000-00002C000000}"/>
    <hyperlink ref="J6" r:id="rId46" xr:uid="{00000000-0004-0000-0000-00002D000000}"/>
    <hyperlink ref="K6" r:id="rId47" xr:uid="{00000000-0004-0000-0000-00002E000000}"/>
    <hyperlink ref="L6" r:id="rId48" xr:uid="{00000000-0004-0000-0000-00002F000000}"/>
    <hyperlink ref="M6" r:id="rId49" xr:uid="{00000000-0004-0000-0000-000030000000}"/>
    <hyperlink ref="N6" r:id="rId50" xr:uid="{00000000-0004-0000-0000-000031000000}"/>
    <hyperlink ref="O6" r:id="rId51" xr:uid="{00000000-0004-0000-0000-000032000000}"/>
    <hyperlink ref="P6" r:id="rId52" xr:uid="{00000000-0004-0000-0000-000033000000}"/>
    <hyperlink ref="Q6" r:id="rId53" xr:uid="{00000000-0004-0000-0000-000034000000}"/>
    <hyperlink ref="R6" r:id="rId54" xr:uid="{00000000-0004-0000-0000-000035000000}"/>
    <hyperlink ref="S6" r:id="rId55" xr:uid="{00000000-0004-0000-0000-000036000000}"/>
    <hyperlink ref="T6" r:id="rId56" location="pu1-1-pakalpojumu-parvaldibas-politikas-planosana-un-aktualizesana" display="PU1.23." xr:uid="{00000000-0004-0000-0000-000037000000}"/>
    <hyperlink ref="U6" r:id="rId57" location="pu1-2-nozaru-pasvaldibu-un-iestazu-pakalpojumu-attistibas-planu-izveide-un-aktualizesana" display="PU1–2" xr:uid="{00000000-0004-0000-0000-000038000000}"/>
    <hyperlink ref="V6" r:id="rId58" location="pu1-5-pakalpojumu-parvaldibas-politikas-un-attistibas-planu-istenosanas-kontrole-un-vadiba" xr:uid="{00000000-0004-0000-0000-000039000000}"/>
    <hyperlink ref="W6" r:id="rId59" location="pu2-1-pakalpojumu-planosana-izveide-ieviesana-uzturesana-un-attistiba" xr:uid="{00000000-0004-0000-0000-00003A000000}"/>
    <hyperlink ref="X6" r:id="rId60" location="pu2-2-pakalpojumu-galveno-sanemeju-grupu-un-vajadzibu-apzinasana" xr:uid="{00000000-0004-0000-0000-00003B000000}"/>
    <hyperlink ref="Y6" r:id="rId61" location="pu2-3-pakalpojumu-sniegsanas-un-uzturesanas-rezultativako-un-efektivako-veidu-noteiksana" xr:uid="{00000000-0004-0000-0000-00003C000000}"/>
    <hyperlink ref="Z6" r:id="rId62" location="pu2-4-pakalpojumu-sniegsanas-un-uzturesanas-rezultativitati-un-efektivitati-raksturojosu-raditaju-noteiksana-galveno-darbibas-raditaju-noteiksana" xr:uid="{00000000-0004-0000-0000-00003D000000}"/>
    <hyperlink ref="AA6" r:id="rId63" location="pu2-5-pakalpojumu-parvaldibai-nepieciesamo-speju-un-resursu-nodrosinasana" xr:uid="{00000000-0004-0000-0000-00003E000000}"/>
    <hyperlink ref="AB6" r:id="rId64" location="pu2-6-pakalpojumu-parvaldibas-specialo-normativo-aktu-izstrade-un-pilnveide" xr:uid="{00000000-0004-0000-0000-00003F000000}"/>
    <hyperlink ref="AC6" r:id="rId65" location="pu2-7-pakalpojumu-aprakstu-veidosana-registresana-un-uzturesana" xr:uid="{00000000-0004-0000-0000-000040000000}"/>
    <hyperlink ref="AD6" r:id="rId66" location="pu2-8-informacijas-nodrosinasana-pakalpojumu-sanemejiem-par-pieejamiem-pakalpojumiem" xr:uid="{00000000-0004-0000-0000-000041000000}"/>
    <hyperlink ref="AE6" r:id="rId67" location="pu2-9-pakalpojumu-limenu-noteiksana-un-pakalpojumu-limenu-vienosanas-nosacijumu-saskanosana-ar-pakalpojumu-sanemejiem" xr:uid="{00000000-0004-0000-0000-000042000000}"/>
    <hyperlink ref="AF6" r:id="rId68" location="pu2-10-ar-pakalpojumu-parvaldibu-saistitas-starpiestazu-un-parrobezu-sadarbibas-koordinesana" xr:uid="{00000000-0004-0000-0000-000043000000}"/>
    <hyperlink ref="AG6" r:id="rId69" location="pu2-11-zinasanu-uzkrasana-un-pieejamibas-nodrosinasana" xr:uid="{00000000-0004-0000-0000-000044000000}"/>
    <hyperlink ref="AH6" r:id="rId70" location="pu2-12-ar-pakalpojumu-parvaldibu-saistita-metodiska-atbalsta-nodrosinasana-pakalpojumu-sniegsana-iesaistitajiem" xr:uid="{00000000-0004-0000-0000-000045000000}"/>
    <hyperlink ref="AI6" r:id="rId71" location="pu2-13-pakalpojumu-un-resursu-pieejamibas-un-nepartrauktibas-planosana-un-nodrosinasana" xr:uid="{00000000-0004-0000-0000-000046000000}"/>
    <hyperlink ref="AJ6" r:id="rId72" location="pu2-14-pieklustamibas-nodrosinasana-pakalpojumiem" xr:uid="{00000000-0004-0000-0000-000047000000}"/>
    <hyperlink ref="AK6" r:id="rId73" location="pu2-15-pakalpojumu-pieprasijumu-parvaldiba-un-izpildes-nodrosinasana" xr:uid="{00000000-0004-0000-0000-000048000000}"/>
    <hyperlink ref="AL6" r:id="rId74" location="pu2-16-atbalsta-nodrosinasana-pakalpojumu-sanemejiem" xr:uid="{00000000-0004-0000-0000-000049000000}"/>
    <hyperlink ref="AM6" r:id="rId75" location="pu2-17-pakalpojumu-limenu-vienosanas-nosacijumu-izpildes-kontrole-un-nodrosinasana" xr:uid="{00000000-0004-0000-0000-00004A000000}"/>
    <hyperlink ref="AN6" r:id="rId76" location="pu2-18-pakalpojumu-sanemeju-ierosinajumu-un-sudzibu-apkoposana-izvertesana-un-nepieciesamo-darbibu-veiksana" xr:uid="{00000000-0004-0000-0000-00004B000000}"/>
    <hyperlink ref="AO6" r:id="rId77" location="pu2-19-pakalpojumu-sniegsanas-apjomu-un-tiem-nepieciesama-nodrosinajuma-atbilstibas-parvaldiba" xr:uid="{00000000-0004-0000-0000-00004C000000}"/>
    <hyperlink ref="AP6" r:id="rId78" location="pu2-20-ar-pakalpojumu-un-resursu-parvaldibu-saistitu-izmainu-istenosana" xr:uid="{00000000-0004-0000-0000-00004D000000}"/>
    <hyperlink ref="AQ6" r:id="rId79" location="pu2-21-iespejami-atra-pakalpojumu-pieejamibas-atjaunosana" xr:uid="{00000000-0004-0000-0000-00004E000000}"/>
    <hyperlink ref="AR6" r:id="rId80" location="pu2-22-pakalpojumu-pieejamibas-partraukumu-celonu-apzinasana-un-noversana" xr:uid="{00000000-0004-0000-0000-00004F000000}"/>
    <hyperlink ref="AS6" r:id="rId81" location="pu2-23-merijumu-veiksana-un-rezultatu-izmantosana" xr:uid="{00000000-0004-0000-0000-000050000000}"/>
    <hyperlink ref="AT6" r:id="rId82" location="pu3-1-nemitiga-pilnveide" xr:uid="{00000000-0004-0000-0000-000051000000}"/>
    <hyperlink ref="AU6" r:id="rId83" location="pu3-2-parvaldibas-dalibnieku-iesaiste" xr:uid="{00000000-0004-0000-0000-000052000000}"/>
    <hyperlink ref="AV6" r:id="rId84" location="pu3-3-istenoto-aktivitasu-kontrole" xr:uid="{00000000-0004-0000-0000-000053000000}"/>
    <hyperlink ref="AW6" r:id="rId85" location="pu3-4-finansu-parvaldiba" xr:uid="{00000000-0004-0000-0000-000054000000}"/>
    <hyperlink ref="B10:E10" r:id="rId86" display="1. Pakalpojumu pārvaldības uzdevumi (PU) un lomu pienākumi (LP)" xr:uid="{00000000-0004-0000-0000-000055000000}"/>
    <hyperlink ref="B155:C155" r:id="rId87" location="s1-1-pakalpojumu-parvaldibas-organizatoriskas-strukturas-izveides-vispareji-nosacijumi" display="S1-1" xr:uid="{00000000-0004-0000-0000-000056000000}"/>
    <hyperlink ref="B156:C156" r:id="rId88" location="s1-2-pakalpojumu-parvaldibas-organizatoriska-struktura-nozaru-ministrijam-un-paklautibas-iestadem" display="S1-2" xr:uid="{00000000-0004-0000-0000-000057000000}"/>
    <hyperlink ref="B157:C157" r:id="rId89" location="s1-4-pakalpojumu-parvaldibas-organizatoriska-struktura-iestadem-kam-nav-nozares-ministrijas-vai-pasvaldibas-paklautibas" display="S1-3" xr:uid="{00000000-0004-0000-0000-000058000000}"/>
    <hyperlink ref="B158:C158" r:id="rId90" location="s1-5-pakalpojumu-parvaldibas-organizatoriskas-strukturas-optimizesana" display="S1-4" xr:uid="{00000000-0004-0000-0000-000059000000}"/>
    <hyperlink ref="B160:C160" r:id="rId91" location="s2-1-pakalpojumu-kultura-un-tas-veidosana" display="S2-1" xr:uid="{00000000-0004-0000-0000-00005A000000}"/>
    <hyperlink ref="B161:C161" r:id="rId92" location="s2-2-pakalpojumu-parvaldibai-atbilstosas-vertibas" display="S2-2" xr:uid="{00000000-0004-0000-0000-00005B000000}"/>
    <hyperlink ref="B166:C166" r:id="rId93" location="s2-3-pakalpojumu-parvaldibas-attistiba" display="S2-3" xr:uid="{00000000-0004-0000-0000-00005C000000}"/>
    <hyperlink ref="B168:C168" r:id="rId94" location="s2-4-saimnieka-attieksme" display="S2-4" xr:uid="{00000000-0004-0000-0000-00005D000000}"/>
    <hyperlink ref="B170:C170" r:id="rId95" location="s3-1-personala-amati-un-lomas" display="S3-1" xr:uid="{00000000-0004-0000-0000-00005E000000}"/>
    <hyperlink ref="B171:C171" r:id="rId96" location="s3-2-personala-pietiekamiba" display="S3-2" xr:uid="{00000000-0004-0000-0000-00005F000000}"/>
    <hyperlink ref="B172:C172" r:id="rId97" location="s3-3-personala-piemerotiba" display="S3-3" xr:uid="{00000000-0004-0000-0000-000060000000}"/>
    <hyperlink ref="B174:C174" r:id="rId98" location="s4-2-visparejas-pakalpojumu-parvaldibas-politikas-istenosanas-kompetences" display="S4-2" xr:uid="{00000000-0004-0000-0000-000061000000}"/>
    <hyperlink ref="B175:C175" r:id="rId99" location="s4-3-pakalpojumu-parvaldibas-uzdevumu-veiksanas-kompetences" display="S4-3" xr:uid="{00000000-0004-0000-0000-000062000000}"/>
    <hyperlink ref="B176:C176" r:id="rId100" location="s4-4-pakalpojumu-izveides-sniegsanas-un-pilnveides-nosacijumu-istenosanas-kompetences" display="S4-4" xr:uid="{00000000-0004-0000-0000-000063000000}"/>
    <hyperlink ref="B177:C177" r:id="rId101" location="s4-5-pakalpojumiem-un-pakalpojumu-parvaldibai-nepieciesamo-speju-un-resursu-nodrosinasanas-kompetences" display="S4-5" xr:uid="{00000000-0004-0000-0000-000064000000}"/>
    <hyperlink ref="B179:C179" r:id="rId102" location="s5-1-valsti-vienotas-visparejas-ar-pakalpojumu-parvaldibu-saistitas-vadlinijas" display="S5-1" xr:uid="{00000000-0004-0000-0000-000065000000}"/>
    <hyperlink ref="B180:C180" r:id="rId103" location="s5-2-nozare-vienotas-specializetas-ar-pakalpojumu-parvaldibu-saistitas-vadlinijas" display="S5-2" xr:uid="{00000000-0004-0000-0000-000066000000}"/>
    <hyperlink ref="B181:C181" r:id="rId104" location="s5-4-iestade-vienotas-specializetas-ar-pakalpojumu-parvaldibu-saistitas-vadlinijas" display="S5-4" xr:uid="{00000000-0004-0000-0000-000067000000}"/>
    <hyperlink ref="B183:C183" r:id="rId105" location="s6-1-valsti-vienoti-vispareji-ar-pakalpojumu-parvaldibu-saistiti-procesi" display="S6-1" xr:uid="{00000000-0004-0000-0000-000068000000}"/>
    <hyperlink ref="B184:C184" r:id="rId106" location="s6-2-nozare-vienoti-specializeti-ar-pakalpojumu-parvaldibu-saistiti-procesi" display="S6-2" xr:uid="{00000000-0004-0000-0000-000069000000}"/>
    <hyperlink ref="B185:C185" r:id="rId107" location="s6-4-iestade-vienoti-specializeti-ar-pakalpojumu-parvaldibu-saistiti-procesi" display="S6-4" xr:uid="{00000000-0004-0000-0000-00006A000000}"/>
    <hyperlink ref="B188:C188" r:id="rId108" location="s7-1-normativais-regulejums-kas-nosaka-valsti-vienotu-vispareju-kartibu-pakalpojumu-parvaldibas-istenosanai" display="S7-1" xr:uid="{00000000-0004-0000-0000-00006B000000}"/>
    <hyperlink ref="B189:C189" r:id="rId109" location="s7-2-normativais-regulejums-kas-nosaka-nozare-vienotu-specializetu-kartibu-pakalpojumu-parvaldibas-istenosanai" display="S7-2" xr:uid="{00000000-0004-0000-0000-00006C000000}"/>
    <hyperlink ref="B190:C190" r:id="rId110" location="s7-4-normativais-regulejums-kas-nosaka-iestade-vienotu-specializetu-kartibu-pakalpojumu-parvaldibas-istenosanai" display="S7-4" xr:uid="{00000000-0004-0000-0000-00006D000000}"/>
    <hyperlink ref="B193:C193" r:id="rId111" location="s8-1-partneru-piesaiste" display="S8-1" xr:uid="{00000000-0004-0000-0000-00006E000000}"/>
    <hyperlink ref="B194:C194" r:id="rId112" location="s8-4-partneru-parvaldiba" display="S8-4" xr:uid="{00000000-0004-0000-0000-00006F000000}"/>
    <hyperlink ref="B196:C196" r:id="rId113" location="s9-1-pakalpojumu-sanemeju-lidzdaliba" display="S9-1" xr:uid="{00000000-0004-0000-0000-000070000000}"/>
    <hyperlink ref="B202:C202" r:id="rId114" location="r2-1-valsts-vienotais-registrs" display="R2-1" xr:uid="{00000000-0004-0000-0000-000071000000}"/>
    <hyperlink ref="B203:C203" r:id="rId115" location="r2-2-pasapkalposanas-timeklvietnes-un-mobilas-lietotnes" display="R2-2" xr:uid="{00000000-0004-0000-0000-000072000000}"/>
    <hyperlink ref="B204:C204" r:id="rId116" location="r2-2-pasapkalposanas-timeklvietnes-un-mobilas-lietotnes" display="R2-3" xr:uid="{00000000-0004-0000-0000-000073000000}"/>
    <hyperlink ref="B205:C205" r:id="rId117" location="r2-4-specializeti-pamatdarbibas-digitalo-tehnologiju-risinajumi" display="R2-4" xr:uid="{00000000-0004-0000-0000-000074000000}"/>
    <hyperlink ref="B206:C206" r:id="rId118" location="r2-5-dazadi-pakalpojumu-parvaldibai-nepieciesami-digitalo-tehnologiju-risinajumi" display="R2-5" xr:uid="{00000000-0004-0000-0000-000075000000}"/>
    <hyperlink ref="B208:C208" r:id="rId119" location="r2-6-dazadas-pakalpojumiem-un-pakalpojumu-parvaldibai-nepieciesamas-koplietosanas-komponentes" display="R2-6" xr:uid="{00000000-0004-0000-0000-000076000000}"/>
    <hyperlink ref="B209:C209" r:id="rId120" location="r2-7-tehnologiskais-nodrosinajums-atbalsta-funkciju-istenosanai" display="R2-7" xr:uid="{00000000-0004-0000-0000-000077000000}"/>
    <hyperlink ref="B210:C210" r:id="rId121" location="r2-8-infrastruktura" display="R2-8" xr:uid="{00000000-0004-0000-0000-000078000000}"/>
    <hyperlink ref="D2:E2" r:id="rId122" location="4-loma-iestades-pakalpojumu-kopuma-saimnieks" display="Iestādes pakalpojumu kopuma saimnieks ✦ " xr:uid="{00000000-0004-0000-0000-000079000000}"/>
    <hyperlink ref="B139:E139" r:id="rId123" location="pu2-1-pakalpojumu-planosana-izveide-ieviesana-uzturesana-un-attistiba" display="Iestādes pakalpojumu kopums" xr:uid="{00000000-0004-0000-0000-00007A000000}"/>
    <hyperlink ref="B200:C200" r:id="rId124" location="r1-1-informacijas-pielietojums" display="R1-1" xr:uid="{00000000-0004-0000-0000-00007B000000}"/>
    <hyperlink ref="B198:C198" r:id="rId125" location="r1-3-informacijas-noteiksana" display="R1-3" xr:uid="{00000000-0004-0000-0000-00007C000000}"/>
    <hyperlink ref="B199:C199" r:id="rId126" location="r1-2-informacijas-veidi" display="R1-2" xr:uid="{00000000-0004-0000-0000-00007D000000}"/>
  </hyperlinks>
  <pageMargins left="0.7" right="0.7" top="0.75" bottom="0.75" header="0.3" footer="0.3"/>
  <pageSetup paperSize="8" scale="47" fitToHeight="0" orientation="landscape" r:id="rId127"/>
  <ignoredErrors>
    <ignoredError sqref="F15:G15 F94:G94 F99:G99 F102:G102 F105:G105 F112:G112 F130:G130 F127:G127 F120:G120 F125:G125 F135:G135 F145:G145 F195:G195 F169:G169 F159:G159 F173:G173 F201:G201 F211:G211 F178:G178 F182:G182 F65:G65 F67:G67 F85:G85 F87:G87 F192:G192 F197:G197 F187:G187 F24:G24 F31:G31 F39:G39 F42:G42 F49:G49 F53:G53 F56:G56 F37:G37 F79:G79 F77:G77 F69:G69 F62:G62 F58:G58 F19:G19 BI8 F66:G66" formula="1"/>
  </ignoredErrors>
  <legacyDrawing r:id="rId128"/>
  <extLst>
    <ext xmlns:x14="http://schemas.microsoft.com/office/spreadsheetml/2009/9/main" uri="{CCE6A557-97BC-4b89-ADB6-D9C93CAAB3DF}">
      <x14:dataValidations xmlns:xm="http://schemas.microsoft.com/office/excel/2006/main" count="3">
        <x14:dataValidation type="list" showInputMessage="1" showErrorMessage="1" error="Neatbilstoša vērtība!" xr:uid="{00000000-0002-0000-0000-000000000000}">
          <x14:formula1>
            <xm:f>Izvēlnes!$C$2:$C$5</xm:f>
          </x14:formula1>
          <xm:sqref>E136:E138 E16:E18 E20:E23 E209 E32:E36 E38 E12:E14 E25:E30 E50:E52 E54:E55 E57 E59:E61 E63:E64 E66 E68 E43:E48 E78 E80:E84 E86 E70:E76 E95:E98 E100:E101 E103:E104 E88:E93 E106:E111 E121:E124 E126 E128:E129 E131:E134 E40:E41 E146:E152 E170:E172 E160:E168 E174:E177 E196 E141:E144 E198:E200 E113:E119 E202:E204 E206:E207 E155 E158</xm:sqref>
        </x14:dataValidation>
        <x14:dataValidation type="list" showInputMessage="1" showErrorMessage="1" error="Neatbilstoša vērtība!" xr:uid="{00000000-0002-0000-0000-000001000000}">
          <x14:formula1>
            <xm:f>Izvēlnes!$E$2:$E$5</xm:f>
          </x14:formula1>
          <xm:sqref>BF146:BF152 BF179:BF181 BF16:BF18 BF20:BF23 BF212:BF217 BF32:BF36 BF38 BF113:BF119 BF25:BF30 BF50:BF52 BF54:BF55 BF57 BF59:BF61 BF63:BF64 BF66 BF68 BF43:BF48 BF78 BF80:BF84 BF86 BF70:BF76 BF95:BF98 BF100:BF101 BF103:BF104 BF88:BF93 BF106:BF111 BF121:BF124 BF126 BF128:BF129 BF131:BF134 BF40:BF41 BF141:BF144 BF170:BF172 BF160:BF168 BF183:BF186 BF188:BF191 BF196 BF193:BF194 BF198:BF200 BF136:BF138 BF155:BF158 BF174:BF177 BF202:BF210 BF12:BF14</xm:sqref>
        </x14:dataValidation>
        <x14:dataValidation type="list" showInputMessage="1" showErrorMessage="1" error="Neatbilstoša vērtība!" xr:uid="{00000000-0002-0000-0000-000002000000}">
          <x14:formula1>
            <xm:f>Izvēlnes!$B$2:$B$6</xm:f>
          </x14:formula1>
          <xm:sqref>E179:E181 E183:E186 E188:E191 E193:E194 E210 E205 E208 E212:E217 E156:E157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T23"/>
  <sheetViews>
    <sheetView showGridLines="0" showZeros="0" tabSelected="1" zoomScaleNormal="100" workbookViewId="0"/>
  </sheetViews>
  <sheetFormatPr defaultColWidth="9.140625" defaultRowHeight="24.95" customHeight="1" outlineLevelCol="1" x14ac:dyDescent="0.25"/>
  <cols>
    <col min="1" max="1" width="1.7109375" style="109" customWidth="1"/>
    <col min="2" max="2" width="5.7109375" style="109" customWidth="1"/>
    <col min="3" max="3" width="20.7109375" style="109" customWidth="1"/>
    <col min="4" max="4" width="1.7109375" style="109" customWidth="1"/>
    <col min="5" max="5" width="4.7109375" style="109" customWidth="1"/>
    <col min="6" max="7" width="1.7109375" style="109" customWidth="1"/>
    <col min="8" max="9" width="3.7109375" style="109" hidden="1" customWidth="1" outlineLevel="1"/>
    <col min="10" max="10" width="4.7109375" style="109" customWidth="1" collapsed="1"/>
    <col min="11" max="11" width="5.7109375" style="109" customWidth="1"/>
    <col min="12" max="12" width="1.7109375" style="109" customWidth="1"/>
    <col min="13" max="15" width="9.7109375" style="109" customWidth="1"/>
    <col min="16" max="17" width="1.7109375" style="109" customWidth="1"/>
    <col min="18" max="19" width="3.7109375" style="109" hidden="1" customWidth="1" outlineLevel="1"/>
    <col min="20" max="20" width="5.7109375" style="109" customWidth="1" collapsed="1"/>
    <col min="21" max="21" width="5.7109375" style="109" customWidth="1"/>
    <col min="22" max="22" width="1.7109375" style="109" customWidth="1"/>
    <col min="23" max="25" width="9.7109375" style="109" customWidth="1"/>
    <col min="26" max="26" width="1.7109375" style="109" customWidth="1"/>
    <col min="27" max="28" width="3.7109375" style="109" hidden="1" customWidth="1" outlineLevel="1"/>
    <col min="29" max="29" width="5.7109375" style="109" customWidth="1" collapsed="1"/>
    <col min="30" max="30" width="5.7109375" style="109" customWidth="1"/>
    <col min="31" max="31" width="1.7109375" style="109" customWidth="1"/>
    <col min="32" max="34" width="9.7109375" style="109" customWidth="1"/>
    <col min="35" max="35" width="1.7109375" style="109" customWidth="1"/>
    <col min="36" max="37" width="3.7109375" style="109" hidden="1" customWidth="1" outlineLevel="1"/>
    <col min="38" max="38" width="5.7109375" style="109" customWidth="1" collapsed="1"/>
    <col min="39" max="39" width="5.7109375" style="109" customWidth="1"/>
    <col min="40" max="40" width="1.7109375" style="109" customWidth="1"/>
    <col min="41" max="43" width="9.7109375" style="109" customWidth="1"/>
    <col min="44" max="44" width="1.7109375" style="109" customWidth="1"/>
    <col min="45" max="45" width="15.5703125" style="109" customWidth="1"/>
    <col min="46" max="16384" width="9.140625" style="109"/>
  </cols>
  <sheetData>
    <row r="1" spans="1:46" s="103" customFormat="1" ht="24.95" customHeight="1" x14ac:dyDescent="0.25">
      <c r="B1" s="104" t="s">
        <v>79</v>
      </c>
      <c r="C1" s="104"/>
      <c r="D1" s="104"/>
      <c r="E1" s="104"/>
    </row>
    <row r="2" spans="1:46" s="105" customFormat="1" ht="20.100000000000001" customHeight="1" x14ac:dyDescent="0.25">
      <c r="B2" s="264" t="s">
        <v>71</v>
      </c>
      <c r="C2" s="264"/>
      <c r="D2" s="106"/>
      <c r="E2" s="265" t="s">
        <v>356</v>
      </c>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103"/>
    </row>
    <row r="3" spans="1:46" s="105" customFormat="1" ht="20.100000000000001" customHeight="1" x14ac:dyDescent="0.25">
      <c r="B3" s="262" t="s">
        <v>70</v>
      </c>
      <c r="C3" s="262"/>
      <c r="D3" s="107"/>
      <c r="E3" s="263" t="str">
        <f>'Novērtējums un pilnveides plāns'!D3</f>
        <v>Veselības inspekcija</v>
      </c>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103"/>
    </row>
    <row r="4" spans="1:46" s="105" customFormat="1" ht="20.100000000000001" customHeight="1" x14ac:dyDescent="0.25">
      <c r="B4" s="266" t="s">
        <v>329</v>
      </c>
      <c r="C4" s="266"/>
      <c r="D4" s="108"/>
      <c r="E4" s="267" t="str">
        <f>'Novērtējums un pilnveides plāns'!D4</f>
        <v>Andrejs Cvetkovs</v>
      </c>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103"/>
    </row>
    <row r="5" spans="1:46" s="105" customFormat="1" ht="20.100000000000001" customHeight="1" x14ac:dyDescent="0.25">
      <c r="B5" s="262"/>
      <c r="C5" s="262"/>
      <c r="D5" s="107"/>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103"/>
    </row>
    <row r="6" spans="1:46" ht="20.100000000000001" customHeight="1" x14ac:dyDescent="0.25">
      <c r="AR6" s="103"/>
    </row>
    <row r="7" spans="1:46" s="103" customFormat="1" ht="45" customHeight="1" thickBot="1" x14ac:dyDescent="0.3">
      <c r="B7" s="257" t="s">
        <v>343</v>
      </c>
      <c r="C7" s="257"/>
      <c r="D7" s="257"/>
      <c r="E7" s="257"/>
      <c r="F7" s="257"/>
      <c r="J7" s="259" t="s">
        <v>344</v>
      </c>
      <c r="K7" s="259"/>
      <c r="L7" s="259"/>
      <c r="M7" s="259"/>
      <c r="N7" s="259"/>
      <c r="O7" s="259"/>
      <c r="P7" s="110"/>
      <c r="T7" s="261" t="s">
        <v>345</v>
      </c>
      <c r="U7" s="261"/>
      <c r="V7" s="261"/>
      <c r="W7" s="261"/>
      <c r="X7" s="261"/>
      <c r="Y7" s="261"/>
      <c r="AC7" s="261" t="s">
        <v>346</v>
      </c>
      <c r="AD7" s="261"/>
      <c r="AE7" s="261"/>
      <c r="AF7" s="261"/>
      <c r="AG7" s="261"/>
      <c r="AH7" s="261"/>
      <c r="AL7" s="261" t="s">
        <v>347</v>
      </c>
      <c r="AM7" s="261"/>
      <c r="AN7" s="261"/>
      <c r="AO7" s="261"/>
      <c r="AP7" s="261"/>
      <c r="AQ7" s="261"/>
    </row>
    <row r="8" spans="1:46" s="116" customFormat="1" ht="9.9499999999999993" customHeight="1" x14ac:dyDescent="0.25">
      <c r="A8"/>
      <c r="B8" s="111"/>
      <c r="C8" s="112"/>
      <c r="D8" s="112"/>
      <c r="E8" s="112"/>
      <c r="F8" s="112"/>
      <c r="G8" s="103"/>
      <c r="H8" s="103"/>
      <c r="I8" s="103"/>
      <c r="J8" s="113"/>
      <c r="K8" s="114"/>
      <c r="L8" s="112"/>
      <c r="M8" s="115"/>
      <c r="N8" s="115"/>
      <c r="O8" s="115"/>
      <c r="P8" s="110"/>
      <c r="Q8" s="103"/>
      <c r="R8" s="103"/>
      <c r="S8" s="103"/>
      <c r="T8" s="113"/>
      <c r="U8" s="114"/>
      <c r="V8" s="112"/>
      <c r="W8" s="115"/>
      <c r="X8" s="115"/>
      <c r="Y8" s="115"/>
      <c r="Z8" s="103"/>
      <c r="AA8" s="103"/>
      <c r="AB8" s="103"/>
      <c r="AC8" s="113"/>
      <c r="AD8" s="114"/>
      <c r="AE8" s="112"/>
      <c r="AF8" s="115"/>
      <c r="AG8" s="115"/>
      <c r="AH8" s="115"/>
      <c r="AI8" s="103"/>
      <c r="AJ8" s="103"/>
      <c r="AK8" s="103"/>
      <c r="AL8" s="113"/>
      <c r="AM8" s="114"/>
      <c r="AN8" s="112"/>
      <c r="AO8" s="115"/>
      <c r="AP8" s="115"/>
      <c r="AQ8" s="115"/>
      <c r="AR8" s="103"/>
    </row>
    <row r="9" spans="1:46" s="124" customFormat="1" ht="24.95" customHeight="1" x14ac:dyDescent="0.25">
      <c r="A9" s="117"/>
      <c r="B9" s="250" t="s">
        <v>348</v>
      </c>
      <c r="C9" s="250"/>
      <c r="D9" s="118"/>
      <c r="E9" s="118"/>
      <c r="F9" s="118"/>
      <c r="G9" s="119"/>
      <c r="H9" s="119"/>
      <c r="I9" s="119"/>
      <c r="J9" s="120">
        <f>COUNTA('Novērtējums un pilnveides plāns'!$D10:$D218)</f>
        <v>161</v>
      </c>
      <c r="K9" s="121"/>
      <c r="L9" s="118"/>
      <c r="M9" s="122"/>
      <c r="N9" s="122"/>
      <c r="O9" s="122"/>
      <c r="P9" s="123"/>
      <c r="Q9" s="119"/>
      <c r="R9" s="119"/>
      <c r="S9" s="119"/>
      <c r="T9" s="120">
        <f>COUNTA('Novērtējums un pilnveides plāns'!$D10:$D138)</f>
        <v>98</v>
      </c>
      <c r="U9" s="121"/>
      <c r="V9" s="118"/>
      <c r="W9" s="122"/>
      <c r="X9" s="122"/>
      <c r="Y9" s="122"/>
      <c r="Z9" s="119"/>
      <c r="AA9" s="119"/>
      <c r="AB9" s="119"/>
      <c r="AC9" s="120">
        <f>COUNTA('Novērtējums un pilnveides plāns'!$D139:$D152)</f>
        <v>11</v>
      </c>
      <c r="AD9" s="121"/>
      <c r="AE9" s="118"/>
      <c r="AF9" s="122"/>
      <c r="AG9" s="122"/>
      <c r="AH9" s="122"/>
      <c r="AI9" s="119"/>
      <c r="AJ9" s="119"/>
      <c r="AK9" s="119"/>
      <c r="AL9" s="120">
        <f>COUNTA('Novērtējums un pilnveides plāns'!$D153:$D218)</f>
        <v>52</v>
      </c>
      <c r="AM9" s="121"/>
      <c r="AN9" s="118"/>
      <c r="AO9" s="122"/>
      <c r="AP9" s="122"/>
      <c r="AQ9" s="122"/>
      <c r="AR9" s="119"/>
    </row>
    <row r="10" spans="1:46" s="116" customFormat="1" ht="24.95" customHeight="1" x14ac:dyDescent="0.25">
      <c r="A10"/>
      <c r="B10" s="251" t="s">
        <v>349</v>
      </c>
      <c r="C10" s="125" t="s">
        <v>76</v>
      </c>
      <c r="D10" s="125"/>
      <c r="E10" s="126"/>
      <c r="F10" s="125"/>
      <c r="G10" s="103"/>
      <c r="H10" s="103"/>
      <c r="I10" s="103"/>
      <c r="J10" s="127">
        <f>COUNTIFS('Novērtējums un pilnveides plāns'!$E$10:$E$218,Izvēlnes!$B$2,'Novērtējums un pilnveides plāns'!$BA$10:$BA$218,"s")</f>
        <v>26</v>
      </c>
      <c r="K10" s="128">
        <f>J10/J$9</f>
        <v>0.16149068322981366</v>
      </c>
      <c r="L10" s="125"/>
      <c r="M10" s="129"/>
      <c r="N10" s="129"/>
      <c r="O10" s="129"/>
      <c r="P10" s="110"/>
      <c r="Q10" s="103"/>
      <c r="R10" s="103"/>
      <c r="S10" s="103"/>
      <c r="T10" s="127">
        <f>COUNTIFS('Novērtējums un pilnveides plāns'!$E$10:$E$138,Izvēlnes!$B$2,'Novērtējums un pilnveides plāns'!$BA$10:$BA$138,"s")</f>
        <v>8</v>
      </c>
      <c r="U10" s="128">
        <f>T10/T$9</f>
        <v>8.1632653061224483E-2</v>
      </c>
      <c r="V10" s="125"/>
      <c r="W10" s="129"/>
      <c r="X10" s="129"/>
      <c r="Y10" s="129"/>
      <c r="Z10" s="103"/>
      <c r="AA10" s="103"/>
      <c r="AB10" s="103"/>
      <c r="AC10" s="127">
        <f>COUNTIFS('Novērtējums un pilnveides plāns'!$E$139:$E$152,Izvēlnes!$B$2,'Novērtējums un pilnveides plāns'!$BA$139:$BA$152,"s")</f>
        <v>5</v>
      </c>
      <c r="AD10" s="128">
        <f>AC10/AC$9</f>
        <v>0.45454545454545453</v>
      </c>
      <c r="AE10" s="125"/>
      <c r="AF10" s="129"/>
      <c r="AG10" s="129"/>
      <c r="AH10" s="129"/>
      <c r="AI10" s="103"/>
      <c r="AJ10" s="103"/>
      <c r="AK10" s="103"/>
      <c r="AL10" s="127">
        <f>COUNTIFS('Novērtējums un pilnveides plāns'!$E$153:$E$218,Izvēlnes!$B$2,'Novērtējums un pilnveides plāns'!$BA$153:$BA$218,"s")</f>
        <v>13</v>
      </c>
      <c r="AM10" s="128">
        <f>AL10/AL$9</f>
        <v>0.25</v>
      </c>
      <c r="AN10" s="125"/>
      <c r="AO10" s="129"/>
      <c r="AP10" s="129"/>
      <c r="AQ10" s="129"/>
      <c r="AR10" s="103"/>
    </row>
    <row r="11" spans="1:46" s="116" customFormat="1" ht="24.95" customHeight="1" x14ac:dyDescent="0.25">
      <c r="A11"/>
      <c r="B11" s="252"/>
      <c r="C11" s="130" t="s">
        <v>77</v>
      </c>
      <c r="D11" s="131"/>
      <c r="E11" s="132"/>
      <c r="F11" s="130"/>
      <c r="G11" s="133"/>
      <c r="H11" s="133"/>
      <c r="I11" s="133"/>
      <c r="J11" s="133">
        <f>COUNTIFS('Novērtējums un pilnveides plāns'!$E$10:$E$218,Izvēlnes!$B$3,'Novērtējums un pilnveides plāns'!$BA$10:$BA$218,"s")</f>
        <v>47</v>
      </c>
      <c r="K11" s="134">
        <f>J11/J$9</f>
        <v>0.29192546583850931</v>
      </c>
      <c r="L11" s="130"/>
      <c r="M11" s="135"/>
      <c r="N11" s="135"/>
      <c r="O11" s="135"/>
      <c r="P11" s="171"/>
      <c r="Q11" s="133"/>
      <c r="R11" s="133"/>
      <c r="S11" s="133"/>
      <c r="T11" s="133">
        <f>COUNTIFS('Novērtējums un pilnveides plāns'!$E$10:$E$138,Izvēlnes!$B$3,'Novērtējums un pilnveides plāns'!$BA$10:$BA$138,"s")</f>
        <v>25</v>
      </c>
      <c r="U11" s="134">
        <f>T11/T$9</f>
        <v>0.25510204081632654</v>
      </c>
      <c r="V11" s="130"/>
      <c r="W11" s="135"/>
      <c r="X11" s="135"/>
      <c r="Y11" s="135"/>
      <c r="Z11" s="133"/>
      <c r="AA11" s="133"/>
      <c r="AB11" s="133"/>
      <c r="AC11" s="133">
        <f>COUNTIFS('Novērtējums un pilnveides plāns'!$E$139:$E$152,Izvēlnes!$B$3,'Novērtējums un pilnveides plāns'!$BA$139:$BA$152,"s")</f>
        <v>3</v>
      </c>
      <c r="AD11" s="134">
        <f>AC11/AC$9</f>
        <v>0.27272727272727271</v>
      </c>
      <c r="AE11" s="130"/>
      <c r="AF11" s="135"/>
      <c r="AG11" s="135"/>
      <c r="AH11" s="135"/>
      <c r="AI11" s="133"/>
      <c r="AJ11" s="133"/>
      <c r="AK11" s="133"/>
      <c r="AL11" s="133">
        <f>COUNTIFS('Novērtējums un pilnveides plāns'!$E$153:$E$218,Izvēlnes!$B$3,'Novērtējums un pilnveides plāns'!$BA$153:$BA$218,"s")</f>
        <v>19</v>
      </c>
      <c r="AM11" s="134">
        <f>AL11/AL$9</f>
        <v>0.36538461538461536</v>
      </c>
      <c r="AN11" s="130"/>
      <c r="AO11" s="135"/>
      <c r="AP11" s="135"/>
      <c r="AQ11" s="135"/>
      <c r="AR11" s="174"/>
      <c r="AS11" s="254" t="s">
        <v>357</v>
      </c>
      <c r="AT11" s="244">
        <f>J11+J12</f>
        <v>129</v>
      </c>
    </row>
    <row r="12" spans="1:46" s="116" customFormat="1" ht="24.95" customHeight="1" x14ac:dyDescent="0.25">
      <c r="A12"/>
      <c r="B12" s="252"/>
      <c r="C12" s="136" t="s">
        <v>81</v>
      </c>
      <c r="D12" s="137"/>
      <c r="E12" s="138"/>
      <c r="F12" s="136"/>
      <c r="G12" s="139"/>
      <c r="H12" s="139"/>
      <c r="I12" s="139"/>
      <c r="J12" s="139">
        <f>COUNTIFS('Novērtējums un pilnveides plāns'!$E$10:$E$218,Izvēlnes!$B$4,'Novērtējums un pilnveides plāns'!$BA$10:$BA$218,"s")</f>
        <v>82</v>
      </c>
      <c r="K12" s="140">
        <f>J12/J$9</f>
        <v>0.50931677018633537</v>
      </c>
      <c r="L12" s="136"/>
      <c r="M12" s="141"/>
      <c r="N12" s="141"/>
      <c r="O12" s="141"/>
      <c r="P12" s="172"/>
      <c r="Q12" s="139"/>
      <c r="R12" s="139"/>
      <c r="S12" s="139"/>
      <c r="T12" s="139">
        <f>COUNTIFS('Novērtējums un pilnveides plāns'!$E$10:$E$138,Izvēlnes!$B$4,'Novērtējums un pilnveides plāns'!$BA$10:$BA$138,"s")</f>
        <v>65</v>
      </c>
      <c r="U12" s="142">
        <f>T12/T$9</f>
        <v>0.66326530612244894</v>
      </c>
      <c r="V12" s="136"/>
      <c r="W12" s="141"/>
      <c r="X12" s="141"/>
      <c r="Y12" s="141"/>
      <c r="Z12" s="139"/>
      <c r="AA12" s="139"/>
      <c r="AB12" s="139"/>
      <c r="AC12" s="139">
        <f>COUNTIFS('Novērtējums un pilnveides plāns'!$E$139:$E$152,Izvēlnes!$B$4,'Novērtējums un pilnveides plāns'!$BA$139:$BA$152,"s")</f>
        <v>3</v>
      </c>
      <c r="AD12" s="142">
        <f>AC12/AC$9</f>
        <v>0.27272727272727271</v>
      </c>
      <c r="AE12" s="136"/>
      <c r="AF12" s="141"/>
      <c r="AG12" s="141"/>
      <c r="AH12" s="141"/>
      <c r="AI12" s="139"/>
      <c r="AJ12" s="139"/>
      <c r="AK12" s="139"/>
      <c r="AL12" s="139">
        <f>COUNTIFS('Novērtējums un pilnveides plāns'!$E$153:$E$218,Izvēlnes!$B$4,'Novērtējums un pilnveides plāns'!$BA$153:$BA$218,"s")</f>
        <v>14</v>
      </c>
      <c r="AM12" s="142">
        <f>AL12/AL$9</f>
        <v>0.26923076923076922</v>
      </c>
      <c r="AN12" s="136"/>
      <c r="AO12" s="141"/>
      <c r="AP12" s="141"/>
      <c r="AQ12" s="141"/>
      <c r="AR12" s="173"/>
      <c r="AS12" s="255"/>
      <c r="AT12" s="245"/>
    </row>
    <row r="13" spans="1:46" s="116" customFormat="1" ht="24.95" customHeight="1" x14ac:dyDescent="0.25">
      <c r="A13"/>
      <c r="B13" s="253"/>
      <c r="C13" s="143" t="s">
        <v>78</v>
      </c>
      <c r="D13" s="143"/>
      <c r="E13" s="144"/>
      <c r="F13" s="143"/>
      <c r="G13" s="103"/>
      <c r="H13" s="103"/>
      <c r="I13" s="103"/>
      <c r="J13" s="145">
        <f>COUNTIFS('Novērtējums un pilnveides plāns'!$E$10:$E$218,Izvēlnes!$B$5,'Novērtējums un pilnveides plāns'!$BA$10:$BA$218,"s")</f>
        <v>6</v>
      </c>
      <c r="K13" s="146">
        <f>J13/J$9</f>
        <v>3.7267080745341616E-2</v>
      </c>
      <c r="L13" s="143"/>
      <c r="M13" s="147"/>
      <c r="N13" s="147"/>
      <c r="O13" s="147"/>
      <c r="P13" s="110"/>
      <c r="Q13" s="103"/>
      <c r="R13" s="103"/>
      <c r="S13" s="103"/>
      <c r="T13" s="145">
        <f>COUNTIFS('Novērtējums un pilnveides plāns'!$E$10:$E$138,Izvēlnes!$B$5,'Novērtējums un pilnveides plāns'!$BA$10:$BA$138,"s")</f>
        <v>0</v>
      </c>
      <c r="U13" s="146">
        <f>T13/T$9</f>
        <v>0</v>
      </c>
      <c r="V13" s="143"/>
      <c r="W13" s="147"/>
      <c r="X13" s="147"/>
      <c r="Y13" s="147"/>
      <c r="Z13" s="103"/>
      <c r="AA13" s="103"/>
      <c r="AB13" s="103"/>
      <c r="AC13" s="145">
        <f>COUNTIFS('Novērtējums un pilnveides plāns'!$E$139:$E$152,Izvēlnes!$B$5,'Novērtējums un pilnveides plāns'!$BA$139:$BA$152,"s")</f>
        <v>0</v>
      </c>
      <c r="AD13" s="146">
        <f>AC13/AC$9</f>
        <v>0</v>
      </c>
      <c r="AE13" s="143"/>
      <c r="AF13" s="147"/>
      <c r="AG13" s="147"/>
      <c r="AH13" s="147"/>
      <c r="AI13" s="103"/>
      <c r="AJ13" s="103"/>
      <c r="AK13" s="103"/>
      <c r="AL13" s="145">
        <f>COUNTIFS('Novērtējums un pilnveides plāns'!$E$153:$E$218,Izvēlnes!$B$5,'Novērtējums un pilnveides plāns'!$BA$153:$BA$218,"s")</f>
        <v>6</v>
      </c>
      <c r="AM13" s="146">
        <f>AL13/AL$9</f>
        <v>0.11538461538461539</v>
      </c>
      <c r="AN13" s="143"/>
      <c r="AO13" s="147"/>
      <c r="AP13" s="147"/>
      <c r="AQ13" s="147"/>
      <c r="AR13" s="103"/>
    </row>
    <row r="14" spans="1:46" s="124" customFormat="1" ht="24.95" customHeight="1" x14ac:dyDescent="0.25">
      <c r="A14" s="117"/>
      <c r="B14" s="256" t="str">
        <f>IF(SUM(J14:AM14)&gt;0,"vēl ir jāvērtē"," ")</f>
        <v xml:space="preserve"> </v>
      </c>
      <c r="C14" s="256"/>
      <c r="D14" s="118"/>
      <c r="E14" s="118"/>
      <c r="F14" s="118"/>
      <c r="G14" s="119"/>
      <c r="H14" s="119"/>
      <c r="I14" s="119"/>
      <c r="J14" s="120">
        <f>J9-SUM(J10:J13)</f>
        <v>0</v>
      </c>
      <c r="K14" s="148">
        <f>IF(J14=J9,"100%",J14/J$9)</f>
        <v>0</v>
      </c>
      <c r="L14" s="118"/>
      <c r="M14" s="122"/>
      <c r="N14" s="122"/>
      <c r="O14" s="122"/>
      <c r="P14" s="123"/>
      <c r="Q14" s="119"/>
      <c r="R14" s="119"/>
      <c r="S14" s="119"/>
      <c r="T14" s="120">
        <f>T9-SUM(T10:T13)</f>
        <v>0</v>
      </c>
      <c r="U14" s="148">
        <f>IF(T14=T9,"100%",T14/T$9)</f>
        <v>0</v>
      </c>
      <c r="V14" s="118"/>
      <c r="W14" s="122"/>
      <c r="X14" s="122"/>
      <c r="Y14" s="122"/>
      <c r="Z14" s="119"/>
      <c r="AA14" s="119"/>
      <c r="AB14" s="119"/>
      <c r="AC14" s="120">
        <f>AC9-SUM(AC10:AC13)</f>
        <v>0</v>
      </c>
      <c r="AD14" s="148">
        <f>IF(AC14=AC9,"100%",AC14/AC$9)</f>
        <v>0</v>
      </c>
      <c r="AE14" s="118"/>
      <c r="AF14" s="122"/>
      <c r="AG14" s="122"/>
      <c r="AH14" s="122"/>
      <c r="AI14" s="119"/>
      <c r="AJ14" s="119"/>
      <c r="AK14" s="119"/>
      <c r="AL14" s="120">
        <f>AL9-SUM(AL10:AL13)</f>
        <v>0</v>
      </c>
      <c r="AM14" s="148">
        <f>IF(AL14=AL9,"100%",AL14/AL$9)</f>
        <v>0</v>
      </c>
      <c r="AN14" s="118"/>
      <c r="AO14" s="122"/>
      <c r="AP14" s="122"/>
      <c r="AQ14" s="122"/>
      <c r="AR14" s="119"/>
    </row>
    <row r="15" spans="1:46" ht="20.100000000000001" customHeight="1" x14ac:dyDescent="0.25">
      <c r="AR15" s="103"/>
    </row>
    <row r="16" spans="1:46" s="103" customFormat="1" ht="45" customHeight="1" thickBot="1" x14ac:dyDescent="0.3">
      <c r="B16" s="257" t="s">
        <v>350</v>
      </c>
      <c r="C16" s="257"/>
      <c r="D16" s="257"/>
      <c r="E16" s="257"/>
      <c r="F16" s="257"/>
      <c r="H16" s="149" t="s">
        <v>77</v>
      </c>
      <c r="I16" s="149" t="s">
        <v>81</v>
      </c>
      <c r="J16" s="258" t="s">
        <v>344</v>
      </c>
      <c r="K16" s="259"/>
      <c r="L16" s="259"/>
      <c r="M16" s="259"/>
      <c r="N16" s="259"/>
      <c r="O16" s="259"/>
      <c r="P16" s="110"/>
      <c r="R16" s="149" t="s">
        <v>77</v>
      </c>
      <c r="S16" s="149" t="s">
        <v>81</v>
      </c>
      <c r="T16" s="260" t="s">
        <v>345</v>
      </c>
      <c r="U16" s="261"/>
      <c r="V16" s="261"/>
      <c r="W16" s="261"/>
      <c r="X16" s="261"/>
      <c r="Y16" s="261"/>
      <c r="AA16" s="149" t="s">
        <v>77</v>
      </c>
      <c r="AB16" s="149" t="s">
        <v>81</v>
      </c>
      <c r="AC16" s="260" t="s">
        <v>346</v>
      </c>
      <c r="AD16" s="261"/>
      <c r="AE16" s="261"/>
      <c r="AF16" s="261"/>
      <c r="AG16" s="261"/>
      <c r="AH16" s="261"/>
      <c r="AJ16" s="149" t="s">
        <v>77</v>
      </c>
      <c r="AK16" s="149" t="s">
        <v>81</v>
      </c>
      <c r="AL16" s="260" t="s">
        <v>347</v>
      </c>
      <c r="AM16" s="261"/>
      <c r="AN16" s="261"/>
      <c r="AO16" s="261"/>
      <c r="AP16" s="261"/>
      <c r="AQ16" s="261"/>
    </row>
    <row r="17" spans="1:45" s="116" customFormat="1" ht="9.9499999999999993" customHeight="1" x14ac:dyDescent="0.25">
      <c r="A17"/>
      <c r="B17" s="111"/>
      <c r="C17" s="112"/>
      <c r="D17" s="112"/>
      <c r="E17" s="112"/>
      <c r="F17" s="112"/>
      <c r="G17" s="103"/>
      <c r="H17" s="103"/>
      <c r="I17" s="103"/>
      <c r="J17" s="113"/>
      <c r="K17" s="114"/>
      <c r="L17" s="112"/>
      <c r="M17" s="115"/>
      <c r="N17" s="115"/>
      <c r="O17" s="115"/>
      <c r="P17" s="110"/>
      <c r="Q17" s="103"/>
      <c r="R17" s="103"/>
      <c r="S17" s="103"/>
      <c r="T17" s="113"/>
      <c r="U17" s="114"/>
      <c r="V17" s="112"/>
      <c r="W17" s="115"/>
      <c r="X17" s="115"/>
      <c r="Y17" s="115"/>
      <c r="Z17" s="103"/>
      <c r="AA17" s="103"/>
      <c r="AB17" s="103"/>
      <c r="AC17" s="113"/>
      <c r="AD17" s="114"/>
      <c r="AE17" s="112"/>
      <c r="AF17" s="115"/>
      <c r="AG17" s="115"/>
      <c r="AH17" s="115"/>
      <c r="AI17" s="103"/>
      <c r="AJ17" s="103"/>
      <c r="AK17" s="103"/>
      <c r="AL17" s="113"/>
      <c r="AM17" s="114"/>
      <c r="AN17" s="112"/>
      <c r="AO17" s="115"/>
      <c r="AP17" s="115"/>
      <c r="AQ17" s="115"/>
      <c r="AR17" s="103"/>
    </row>
    <row r="18" spans="1:45" s="124" customFormat="1" ht="24.95" customHeight="1" x14ac:dyDescent="0.25">
      <c r="A18" s="117"/>
      <c r="B18" s="246" t="s">
        <v>351</v>
      </c>
      <c r="C18" s="246"/>
      <c r="D18" s="118"/>
      <c r="E18" s="118"/>
      <c r="F18" s="118"/>
      <c r="G18" s="119"/>
      <c r="H18" s="119"/>
      <c r="I18" s="119"/>
      <c r="J18" s="120">
        <f>J11+J12</f>
        <v>129</v>
      </c>
      <c r="K18" s="121"/>
      <c r="L18" s="118"/>
      <c r="M18" s="122"/>
      <c r="N18" s="122"/>
      <c r="O18" s="122"/>
      <c r="P18" s="123"/>
      <c r="Q18" s="119"/>
      <c r="R18" s="119"/>
      <c r="S18" s="119"/>
      <c r="T18" s="120">
        <f>T11+T12</f>
        <v>90</v>
      </c>
      <c r="U18" s="121"/>
      <c r="V18" s="118"/>
      <c r="W18" s="122"/>
      <c r="X18" s="122"/>
      <c r="Y18" s="122"/>
      <c r="Z18" s="119"/>
      <c r="AA18" s="119"/>
      <c r="AB18" s="119"/>
      <c r="AC18" s="120">
        <f>AC11+AC12</f>
        <v>6</v>
      </c>
      <c r="AD18" s="121"/>
      <c r="AE18" s="118"/>
      <c r="AF18" s="122"/>
      <c r="AG18" s="122"/>
      <c r="AH18" s="122"/>
      <c r="AI18" s="119"/>
      <c r="AJ18" s="119"/>
      <c r="AK18" s="119"/>
      <c r="AL18" s="120">
        <f>AL11+AL12</f>
        <v>33</v>
      </c>
      <c r="AM18" s="150"/>
      <c r="AN18" s="118"/>
      <c r="AO18" s="122"/>
      <c r="AP18" s="122"/>
      <c r="AQ18" s="122"/>
      <c r="AR18" s="119"/>
    </row>
    <row r="19" spans="1:45" s="116" customFormat="1" ht="24.95" customHeight="1" x14ac:dyDescent="0.25">
      <c r="A19"/>
      <c r="B19" s="247" t="s">
        <v>352</v>
      </c>
      <c r="C19" s="151" t="s">
        <v>353</v>
      </c>
      <c r="D19" s="151"/>
      <c r="E19" s="152"/>
      <c r="F19" s="151"/>
      <c r="G19" s="103"/>
      <c r="H19" s="153">
        <f>COUNTIFS('Novērtējums un pilnveides plāns'!$E$10:$E$218,"atbilst daļēji",'Novērtējums un pilnveides plāns'!$BF$10:$BF$218,"neiesākta")</f>
        <v>23</v>
      </c>
      <c r="I19" s="153">
        <f>COUNTIFS('Novērtējums un pilnveides plāns'!$E$10:$E$218,"neatbilst",'Novērtējums un pilnveides plāns'!$BF$10:$BF$218,"neiesākta")</f>
        <v>74</v>
      </c>
      <c r="J19" s="154">
        <f>H19+I19</f>
        <v>97</v>
      </c>
      <c r="K19" s="134">
        <f>IF(J19=0,0,IF(J19=J$18,"100%",J19/J$18))</f>
        <v>0.75193798449612403</v>
      </c>
      <c r="L19" s="130"/>
      <c r="M19" s="135"/>
      <c r="N19" s="135"/>
      <c r="O19" s="135"/>
      <c r="P19" s="110"/>
      <c r="Q19" s="103"/>
      <c r="R19" s="153">
        <f>COUNTIFS('Novērtējums un pilnveides plāns'!$E$10:$E$138,"atbilst daļēji",'Novērtējums un pilnveides plāns'!$BF$10:$BF$138,"neiesākta")</f>
        <v>15</v>
      </c>
      <c r="S19" s="153">
        <f>COUNTIFS('Novērtējums un pilnveides plāns'!$E$10:$E$138,"neatbilst",'Novērtējums un pilnveides plāns'!$BF$10:$BF$138,"neiesākta")</f>
        <v>60</v>
      </c>
      <c r="T19" s="154">
        <f>R19+S19</f>
        <v>75</v>
      </c>
      <c r="U19" s="134">
        <f>IF(T19=0,0,IF(T19=T$18,"100%",T19/T$18))</f>
        <v>0.83333333333333337</v>
      </c>
      <c r="V19" s="130"/>
      <c r="W19" s="135"/>
      <c r="X19" s="135"/>
      <c r="Y19" s="135"/>
      <c r="Z19" s="103"/>
      <c r="AA19" s="153">
        <f>COUNTIFS('Novērtējums un pilnveides plāns'!$E$139:$E$152,"atbilst daļēji",'Novērtējums un pilnveides plāns'!$BF$139:$BF$152,"neiesākta")</f>
        <v>1</v>
      </c>
      <c r="AB19" s="153">
        <f>COUNTIFS('Novērtējums un pilnveides plāns'!$E$139:$E$152,"neatbilst",'Novērtējums un pilnveides plāns'!$BF$139:$BF$152,"neiesākta")</f>
        <v>3</v>
      </c>
      <c r="AC19" s="154">
        <f>AA19+AB19</f>
        <v>4</v>
      </c>
      <c r="AD19" s="134">
        <f>IF(AC19=0,0,IF(AC19=AC$18,"100%",AC19/AC$18))</f>
        <v>0.66666666666666663</v>
      </c>
      <c r="AE19" s="130"/>
      <c r="AF19" s="135"/>
      <c r="AG19" s="135"/>
      <c r="AH19" s="135"/>
      <c r="AI19" s="103"/>
      <c r="AJ19" s="153">
        <f>COUNTIFS('Novērtējums un pilnveides plāns'!$E$153:$E$218,"atbilst daļēji",'Novērtējums un pilnveides plāns'!$BF$153:$BF$218,"neiesākta")</f>
        <v>7</v>
      </c>
      <c r="AK19" s="153">
        <f>COUNTIFS('Novērtējums un pilnveides plāns'!$E$153:$E$218,"neatbilst",'Novērtējums un pilnveides plāns'!$BF$153:$BF$218,"neiesākta")</f>
        <v>11</v>
      </c>
      <c r="AL19" s="154">
        <f>AJ19+AK19</f>
        <v>18</v>
      </c>
      <c r="AM19" s="134">
        <f>IF(AL19=0,0,IF(AL19=AL$18,"100%",AL19/AL$18))</f>
        <v>0.54545454545454541</v>
      </c>
      <c r="AN19" s="130"/>
      <c r="AO19" s="135"/>
      <c r="AP19" s="135"/>
      <c r="AQ19" s="135"/>
      <c r="AR19" s="103"/>
      <c r="AS19" s="103"/>
    </row>
    <row r="20" spans="1:45" s="116" customFormat="1" ht="24.95" customHeight="1" x14ac:dyDescent="0.25">
      <c r="A20"/>
      <c r="B20" s="248"/>
      <c r="C20" s="136" t="s">
        <v>354</v>
      </c>
      <c r="D20" s="136"/>
      <c r="E20" s="155"/>
      <c r="F20" s="136"/>
      <c r="G20" s="103"/>
      <c r="H20" s="156">
        <f>COUNTIFS('Novērtējums un pilnveides plāns'!$E$10:$E$218,"atbilst daļēji",'Novērtējums un pilnveides plāns'!$BF$10:$BF$218,"iesākta")</f>
        <v>24</v>
      </c>
      <c r="I20" s="156">
        <f>COUNTIFS('Novērtējums un pilnveides plāns'!$E$10:$E$218,"neatbilst",'Novērtējums un pilnveides plāns'!$BF$10:$BF$218,"iesākta")</f>
        <v>8</v>
      </c>
      <c r="J20" s="157">
        <f>H20+I20</f>
        <v>32</v>
      </c>
      <c r="K20" s="142">
        <f>IF(J20=0,0,IF(J20=J$18,"100%",J20/J$18))</f>
        <v>0.24806201550387597</v>
      </c>
      <c r="L20" s="136"/>
      <c r="M20" s="141"/>
      <c r="N20" s="141"/>
      <c r="O20" s="141"/>
      <c r="P20" s="110"/>
      <c r="Q20" s="103"/>
      <c r="R20" s="156">
        <f>COUNTIFS('Novērtējums un pilnveides plāns'!$E$10:$E$138,"atbilst daļēji",'Novērtējums un pilnveides plāns'!$BF$10:$BF$138,"iesākta")</f>
        <v>10</v>
      </c>
      <c r="S20" s="156">
        <f>COUNTIFS('Novērtējums un pilnveides plāns'!$E$10:$E$138,"neatbilst",'Novērtējums un pilnveides plāns'!$BF$10:$BF$138,"iesākta")</f>
        <v>5</v>
      </c>
      <c r="T20" s="157">
        <f>R20+S20</f>
        <v>15</v>
      </c>
      <c r="U20" s="142">
        <f>IF(T20=0,0,IF(T20=T$18,"100%",T20/T$18))</f>
        <v>0.16666666666666666</v>
      </c>
      <c r="V20" s="136"/>
      <c r="W20" s="141"/>
      <c r="X20" s="141"/>
      <c r="Y20" s="141"/>
      <c r="Z20" s="103"/>
      <c r="AA20" s="156">
        <f>COUNTIFS('Novērtējums un pilnveides plāns'!$E$139:$E$152,"atbilst daļēji",'Novērtējums un pilnveides plāns'!$BF$139:$BF$152,"iesākta")</f>
        <v>2</v>
      </c>
      <c r="AB20" s="156">
        <f>COUNTIFS('Novērtējums un pilnveides plāns'!$E$139:$E$152,"neatbilst",'Novērtējums un pilnveides plāns'!$BF$139:$BF$152,"iesākta")</f>
        <v>0</v>
      </c>
      <c r="AC20" s="157">
        <f>AA20+AB20</f>
        <v>2</v>
      </c>
      <c r="AD20" s="142">
        <f>IF(AC20=0,0,IF(AC20=AC$18,"100%",AC20/AC$18))</f>
        <v>0.33333333333333331</v>
      </c>
      <c r="AE20" s="136"/>
      <c r="AF20" s="141"/>
      <c r="AG20" s="141"/>
      <c r="AH20" s="141"/>
      <c r="AI20" s="103"/>
      <c r="AJ20" s="156">
        <f>COUNTIFS('Novērtējums un pilnveides plāns'!$E$153:$E$218,"atbilst daļēji",'Novērtējums un pilnveides plāns'!$BF$153:$BF$218,"iesākta")</f>
        <v>12</v>
      </c>
      <c r="AK20" s="156">
        <f>COUNTIFS('Novērtējums un pilnveides plāns'!$E$153:$E$218,"neatbilst",'Novērtējums un pilnveides plāns'!$BF$153:$BF$218,"iesākta")</f>
        <v>3</v>
      </c>
      <c r="AL20" s="157">
        <f>AJ20+AK20</f>
        <v>15</v>
      </c>
      <c r="AM20" s="142">
        <f>IF(AL20=0,0,IF(AL20=AL$18,"100%",AL20/AL$18))</f>
        <v>0.45454545454545453</v>
      </c>
      <c r="AN20" s="136"/>
      <c r="AO20" s="141"/>
      <c r="AP20" s="141"/>
      <c r="AQ20" s="141"/>
      <c r="AR20" s="103"/>
    </row>
    <row r="21" spans="1:45" s="116" customFormat="1" ht="24.95" customHeight="1" x14ac:dyDescent="0.25">
      <c r="A21"/>
      <c r="B21" s="158"/>
      <c r="C21" s="159" t="str">
        <f>IF(SUM(J21:AQ21)&gt;0,"vēl ir jāplāno"," ")</f>
        <v xml:space="preserve"> </v>
      </c>
      <c r="D21" s="160"/>
      <c r="E21" s="161"/>
      <c r="F21" s="160"/>
      <c r="G21" s="103"/>
      <c r="H21" s="103"/>
      <c r="I21" s="103"/>
      <c r="J21" s="162">
        <f>J18-SUM(J19:J20)</f>
        <v>0</v>
      </c>
      <c r="K21" s="163">
        <f>IF(J21=0,0,IF(J21=J$18,"100%",J21/J$18))</f>
        <v>0</v>
      </c>
      <c r="L21" s="160"/>
      <c r="M21" s="164"/>
      <c r="N21" s="164"/>
      <c r="O21" s="164"/>
      <c r="P21" s="110"/>
      <c r="Q21" s="103"/>
      <c r="R21" s="103"/>
      <c r="S21" s="103"/>
      <c r="T21" s="162">
        <f>T18-SUM(T19:T20)</f>
        <v>0</v>
      </c>
      <c r="U21" s="163">
        <f>IF(T21=0,0,IF(T21=T$18,"100%",T21/T$18))</f>
        <v>0</v>
      </c>
      <c r="V21" s="160"/>
      <c r="W21" s="164"/>
      <c r="X21" s="164"/>
      <c r="Y21" s="164"/>
      <c r="Z21" s="103"/>
      <c r="AA21" s="103"/>
      <c r="AB21" s="103"/>
      <c r="AC21" s="162">
        <f>AC18-SUM(AC19:AC20)</f>
        <v>0</v>
      </c>
      <c r="AD21" s="163">
        <f>IF(AC21=0,0,IF(AC21=AC$18,"100%",AC21/AC$18))</f>
        <v>0</v>
      </c>
      <c r="AE21" s="160"/>
      <c r="AF21" s="164"/>
      <c r="AG21" s="164"/>
      <c r="AH21" s="164"/>
      <c r="AI21" s="103"/>
      <c r="AJ21" s="103"/>
      <c r="AK21" s="103"/>
      <c r="AL21" s="162">
        <f>AL18-SUM(AL19:AL20)</f>
        <v>0</v>
      </c>
      <c r="AM21" s="163">
        <f>IF(AL21=0,0,IF(AL21=AL$18,"100%",AL21/AL$18))</f>
        <v>0</v>
      </c>
      <c r="AN21" s="160"/>
      <c r="AO21" s="164"/>
      <c r="AP21" s="164"/>
      <c r="AQ21" s="164"/>
      <c r="AR21" s="103"/>
    </row>
    <row r="22" spans="1:45" s="124" customFormat="1" ht="24.95" customHeight="1" x14ac:dyDescent="0.25">
      <c r="A22" s="117"/>
      <c r="B22" s="249" t="str">
        <f>IF(SUM(J22:AM22)&gt;0,"vēl ir jāpilnveido"," ")</f>
        <v>vēl ir jāpilnveido</v>
      </c>
      <c r="C22" s="249"/>
      <c r="D22" s="165"/>
      <c r="E22" s="165"/>
      <c r="F22" s="165"/>
      <c r="G22" s="119"/>
      <c r="H22" s="119"/>
      <c r="I22" s="119"/>
      <c r="J22" s="166">
        <f>J19+J20</f>
        <v>129</v>
      </c>
      <c r="K22" s="167" t="str">
        <f>IF(J22=0,0,IF(J22=J$18,"100%",J22/J$18))</f>
        <v>100%</v>
      </c>
      <c r="L22" s="165"/>
      <c r="M22" s="168"/>
      <c r="N22" s="168"/>
      <c r="O22" s="168"/>
      <c r="P22" s="123"/>
      <c r="Q22" s="119"/>
      <c r="R22" s="119"/>
      <c r="S22" s="119"/>
      <c r="T22" s="166">
        <f>T19+T20</f>
        <v>90</v>
      </c>
      <c r="U22" s="167" t="str">
        <f>IF(T22=0,0,IF(T22=T$18,"100%",T22/T$18))</f>
        <v>100%</v>
      </c>
      <c r="V22" s="165"/>
      <c r="W22" s="168"/>
      <c r="X22" s="168"/>
      <c r="Y22" s="168"/>
      <c r="Z22" s="119"/>
      <c r="AA22" s="119"/>
      <c r="AB22" s="119"/>
      <c r="AC22" s="166">
        <f>AC19+AC20</f>
        <v>6</v>
      </c>
      <c r="AD22" s="167" t="str">
        <f>IF(AC22=0,0,IF(AC22=AC$18,"100%",AC22/AC$18))</f>
        <v>100%</v>
      </c>
      <c r="AE22" s="165"/>
      <c r="AF22" s="168"/>
      <c r="AG22" s="168"/>
      <c r="AH22" s="168"/>
      <c r="AI22" s="119"/>
      <c r="AJ22" s="119"/>
      <c r="AK22" s="119"/>
      <c r="AL22" s="166">
        <f>AL19+AL20</f>
        <v>33</v>
      </c>
      <c r="AM22" s="167" t="str">
        <f>IF(AL22=0,0,IF(AL22=AL$18,"100%",AL22/AL$18))</f>
        <v>100%</v>
      </c>
      <c r="AN22" s="165"/>
      <c r="AO22" s="168"/>
      <c r="AP22" s="168"/>
      <c r="AQ22" s="168"/>
      <c r="AR22" s="119"/>
    </row>
    <row r="23" spans="1:45" ht="15.75" x14ac:dyDescent="0.25">
      <c r="H23" s="169"/>
    </row>
  </sheetData>
  <mergeCells count="26">
    <mergeCell ref="B2:C2"/>
    <mergeCell ref="E2:AQ2"/>
    <mergeCell ref="B3:C3"/>
    <mergeCell ref="E3:AQ3"/>
    <mergeCell ref="B4:C4"/>
    <mergeCell ref="E4:AQ4"/>
    <mergeCell ref="B5:C5"/>
    <mergeCell ref="E5:AQ5"/>
    <mergeCell ref="B7:F7"/>
    <mergeCell ref="J7:O7"/>
    <mergeCell ref="T7:Y7"/>
    <mergeCell ref="AC7:AH7"/>
    <mergeCell ref="AL7:AQ7"/>
    <mergeCell ref="AT11:AT12"/>
    <mergeCell ref="B18:C18"/>
    <mergeCell ref="B19:B20"/>
    <mergeCell ref="B22:C22"/>
    <mergeCell ref="B9:C9"/>
    <mergeCell ref="B10:B13"/>
    <mergeCell ref="AS11:AS12"/>
    <mergeCell ref="B14:C14"/>
    <mergeCell ref="B16:F16"/>
    <mergeCell ref="J16:O16"/>
    <mergeCell ref="T16:Y16"/>
    <mergeCell ref="AC16:AH16"/>
    <mergeCell ref="AL16:AQ16"/>
  </mergeCells>
  <conditionalFormatting sqref="E1">
    <cfRule type="cellIs" dxfId="3" priority="1" operator="equal">
      <formula>"neattiecas"</formula>
    </cfRule>
    <cfRule type="cellIs" dxfId="2" priority="2" operator="equal">
      <formula>"neatbilst"</formula>
    </cfRule>
    <cfRule type="cellIs" dxfId="1" priority="3" operator="equal">
      <formula>"atbilst daļēji"</formula>
    </cfRule>
    <cfRule type="cellIs" dxfId="0" priority="4" operator="equal">
      <formula>"atbilst pilnībā"</formula>
    </cfRule>
  </conditionalFormatting>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6"/>
  <sheetViews>
    <sheetView showGridLines="0" workbookViewId="0"/>
  </sheetViews>
  <sheetFormatPr defaultColWidth="9.140625" defaultRowHeight="15.75" x14ac:dyDescent="0.25"/>
  <cols>
    <col min="1" max="1" width="9.140625" style="26"/>
    <col min="2" max="3" width="15.42578125" style="27" customWidth="1"/>
    <col min="4" max="4" width="4.7109375" style="27" customWidth="1"/>
    <col min="5" max="5" width="12.7109375" style="27" customWidth="1"/>
    <col min="6" max="16384" width="9.140625" style="27"/>
  </cols>
  <sheetData>
    <row r="2" spans="2:5" x14ac:dyDescent="0.25">
      <c r="B2" s="85" t="s">
        <v>76</v>
      </c>
      <c r="C2" s="85" t="s">
        <v>76</v>
      </c>
      <c r="E2" s="87" t="s">
        <v>85</v>
      </c>
    </row>
    <row r="3" spans="2:5" x14ac:dyDescent="0.25">
      <c r="B3" s="86" t="s">
        <v>77</v>
      </c>
      <c r="C3" s="86" t="s">
        <v>77</v>
      </c>
      <c r="E3" s="86" t="s">
        <v>84</v>
      </c>
    </row>
    <row r="4" spans="2:5" x14ac:dyDescent="0.25">
      <c r="B4" s="87" t="s">
        <v>81</v>
      </c>
      <c r="C4" s="87" t="s">
        <v>81</v>
      </c>
      <c r="E4" s="85" t="s">
        <v>86</v>
      </c>
    </row>
    <row r="5" spans="2:5" x14ac:dyDescent="0.25">
      <c r="B5" s="88" t="s">
        <v>78</v>
      </c>
      <c r="C5" s="89"/>
      <c r="E5" s="89"/>
    </row>
    <row r="6" spans="2:5" x14ac:dyDescent="0.25">
      <c r="B6" s="8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ibk xmlns="387cfdb0-bbbb-482f-970b-aba77a611e32" xsi:nil="true"/>
    <TaxCatchAll xmlns="6d4193cb-6222-4e36-9552-1d72919fb87b" xsi:nil="true"/>
    <lcf76f155ced4ddcb4097134ff3c332f xmlns="387cfdb0-bbbb-482f-970b-aba77a611e3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4FE3A0F42363B848BB0394E43D029405" ma:contentTypeVersion="14" ma:contentTypeDescription="Izveidot jaunu dokumentu." ma:contentTypeScope="" ma:versionID="7cae3943aad1a656abf10cfd4a8d71a2">
  <xsd:schema xmlns:xsd="http://www.w3.org/2001/XMLSchema" xmlns:xs="http://www.w3.org/2001/XMLSchema" xmlns:p="http://schemas.microsoft.com/office/2006/metadata/properties" xmlns:ns2="387cfdb0-bbbb-482f-970b-aba77a611e32" xmlns:ns3="6d4193cb-6222-4e36-9552-1d72919fb87b" targetNamespace="http://schemas.microsoft.com/office/2006/metadata/properties" ma:root="true" ma:fieldsID="30dd6ef2246d697be11a43ecb00f3c96" ns2:_="" ns3:_="">
    <xsd:import namespace="387cfdb0-bbbb-482f-970b-aba77a611e32"/>
    <xsd:import namespace="6d4193cb-6222-4e36-9552-1d72919fb87b"/>
    <xsd:element name="properties">
      <xsd:complexType>
        <xsd:sequence>
          <xsd:element name="documentManagement">
            <xsd:complexType>
              <xsd:all>
                <xsd:element ref="ns2:MediaServiceMetadata" minOccurs="0"/>
                <xsd:element ref="ns2:MediaServiceFastMetadata" minOccurs="0"/>
                <xsd:element ref="ns2:ribk"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cfdb0-bbbb-482f-970b-aba77a611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ibk" ma:index="10" nillable="true" ma:displayName="Dokumenta nosaukums" ma:internalName="ribk">
      <xsd:simpleType>
        <xsd:restriction base="dms:Text">
          <xsd:maxLength value="255"/>
        </xsd:restrictio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4193cb-6222-4e36-9552-1d72919fb87b"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095ca4df-7a47-4272-a207-5a00db48131a}" ma:internalName="TaxCatchAll" ma:showField="CatchAllData" ma:web="6d4193cb-6222-4e36-9552-1d72919fb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A9BEEF-61B0-405E-9140-719C2282693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6d4193cb-6222-4e36-9552-1d72919fb87b"/>
    <ds:schemaRef ds:uri="http://purl.org/dc/elements/1.1/"/>
    <ds:schemaRef ds:uri="387cfdb0-bbbb-482f-970b-aba77a611e32"/>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7111331-40DA-4E2F-A607-F62671A9FF7D}">
  <ds:schemaRefs>
    <ds:schemaRef ds:uri="http://schemas.microsoft.com/sharepoint/v3/contenttype/forms"/>
  </ds:schemaRefs>
</ds:datastoreItem>
</file>

<file path=customXml/itemProps3.xml><?xml version="1.0" encoding="utf-8"?>
<ds:datastoreItem xmlns:ds="http://schemas.openxmlformats.org/officeDocument/2006/customXml" ds:itemID="{B86D3778-E70D-4E99-A346-ECC328AD5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7cfdb0-bbbb-482f-970b-aba77a611e32"/>
    <ds:schemaRef ds:uri="6d4193cb-6222-4e36-9552-1d72919fb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Novērtējums un pilnveides plāns</vt:lpstr>
      <vt:lpstr>Kopsavilkums</vt:lpstr>
      <vt:lpstr>Izvēlnes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2025-05-21T04:47:40Z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0x0101004FE3A0F42363B848BB0394E43D029405</vt:lpwstr>
  </property>
  <property fmtid="{D5CDD505-2E9C-101B-9397-08002B2CF9AE}" pid="3" name="MediaServiceImageTags">
    <vt:lpwstr/>
  </property>
</Properties>
</file>