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normunds_grigus_varam_gov_lv2/Documents/Desktop/Analīze ABC/2 – Analīze/"/>
    </mc:Choice>
  </mc:AlternateContent>
  <xr:revisionPtr revIDLastSave="7288" documentId="11_F25DC773A252ABDACC104825891C7D885ADE58EC" xr6:coauthVersionLast="47" xr6:coauthVersionMax="47" xr10:uidLastSave="{27FB20A4-917D-48B3-B5F4-B910D3A68CEB}"/>
  <bookViews>
    <workbookView xWindow="-38520" yWindow="-1905" windowWidth="38640" windowHeight="21840" activeTab="1" xr2:uid="{00000000-000D-0000-FFFF-FFFF00000000}"/>
  </bookViews>
  <sheets>
    <sheet name="Apstrade_B" sheetId="3" r:id="rId1"/>
    <sheet name="Kopsavilkums_B" sheetId="4" r:id="rId2"/>
  </sheets>
  <definedNames>
    <definedName name="_xlnm._FilterDatabase" localSheetId="0" hidden="1">Apstrade_B!$A$10:$DI$24</definedName>
    <definedName name="_xlnm.Print_Area" localSheetId="1">Kopsavilkums_B!$B$1:$AC$34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I4" i="3" l="1"/>
  <c r="DH4" i="3"/>
  <c r="DG4" i="3"/>
  <c r="DF4" i="3"/>
  <c r="DD4" i="3"/>
  <c r="DC4" i="3"/>
  <c r="DB4" i="3"/>
  <c r="DA4" i="3"/>
  <c r="CY4" i="3"/>
  <c r="CX4" i="3"/>
  <c r="CW4" i="3"/>
  <c r="CV4" i="3"/>
  <c r="CT4" i="3"/>
  <c r="CS4" i="3"/>
  <c r="CR4" i="3"/>
  <c r="CQ4" i="3"/>
  <c r="CO4" i="3"/>
  <c r="CN4" i="3"/>
  <c r="CM4" i="3"/>
  <c r="CL4" i="3"/>
  <c r="CJ4" i="3"/>
  <c r="CI4" i="3"/>
  <c r="CH4" i="3"/>
  <c r="CG4" i="3"/>
  <c r="CE4" i="3"/>
  <c r="CD4" i="3"/>
  <c r="CC4" i="3"/>
  <c r="CB4" i="3"/>
  <c r="BZ4" i="3"/>
  <c r="BY4" i="3"/>
  <c r="BX4" i="3"/>
  <c r="BW4" i="3"/>
  <c r="BU4" i="3"/>
  <c r="BT4" i="3"/>
  <c r="BS4" i="3"/>
  <c r="BR4" i="3"/>
  <c r="BP4" i="3"/>
  <c r="BO4" i="3"/>
  <c r="BN4" i="3"/>
  <c r="BM4" i="3"/>
  <c r="BK4" i="3"/>
  <c r="BJ4" i="3"/>
  <c r="BI4" i="3"/>
  <c r="BH4" i="3"/>
  <c r="BF4" i="3"/>
  <c r="BE4" i="3"/>
  <c r="BD4" i="3"/>
  <c r="BC4" i="3"/>
  <c r="BA4" i="3"/>
  <c r="AZ4" i="3"/>
  <c r="AY4" i="3"/>
  <c r="AX4" i="3"/>
  <c r="AV4" i="3"/>
  <c r="AU4" i="3"/>
  <c r="AT4" i="3"/>
  <c r="AS4" i="3"/>
  <c r="AQ4" i="3"/>
  <c r="AP4" i="3"/>
  <c r="AO4" i="3"/>
  <c r="AN4" i="3"/>
  <c r="AE4" i="3"/>
  <c r="AD4" i="3"/>
  <c r="AC4" i="3"/>
  <c r="AB4" i="3"/>
  <c r="Z4" i="3"/>
  <c r="Y4" i="3"/>
  <c r="X4" i="3"/>
  <c r="W4" i="3"/>
  <c r="U4" i="3"/>
  <c r="T4" i="3"/>
  <c r="S4" i="3"/>
  <c r="R4" i="3"/>
  <c r="L3" i="3"/>
  <c r="L2" i="3"/>
  <c r="A3" i="3"/>
  <c r="A2" i="3"/>
  <c r="B2" i="3" l="1"/>
  <c r="C2" i="3"/>
  <c r="M3" i="3"/>
  <c r="C3" i="3"/>
  <c r="B3" i="3"/>
  <c r="M2" i="3"/>
  <c r="O2" i="3"/>
  <c r="O3" i="3"/>
  <c r="D3" i="3" l="1"/>
  <c r="BB2" i="3"/>
  <c r="DE2" i="3"/>
  <c r="BV2" i="3"/>
  <c r="CK2" i="3"/>
  <c r="N6" i="3"/>
  <c r="M6" i="3" s="1"/>
  <c r="V11" i="4" s="1"/>
  <c r="AF2" i="3"/>
  <c r="BL2" i="3"/>
  <c r="AM2" i="3"/>
  <c r="CA2" i="3"/>
  <c r="CZ3" i="3"/>
  <c r="AM3" i="3"/>
  <c r="AF3" i="3"/>
  <c r="CZ2" i="3"/>
  <c r="BV3" i="3"/>
  <c r="BG3" i="3"/>
  <c r="AW3" i="3"/>
  <c r="AR3" i="3"/>
  <c r="CU2" i="3"/>
  <c r="Q3" i="3"/>
  <c r="CU3" i="3"/>
  <c r="CK3" i="3"/>
  <c r="Q2" i="3"/>
  <c r="BB3" i="3"/>
  <c r="V3" i="3"/>
  <c r="BG2" i="3"/>
  <c r="BQ2" i="3"/>
  <c r="CP2" i="3"/>
  <c r="AW2" i="3"/>
  <c r="CF3" i="3"/>
  <c r="D2" i="3"/>
  <c r="AA3" i="3"/>
  <c r="CP3" i="3"/>
  <c r="AA2" i="3"/>
  <c r="V2" i="3"/>
  <c r="BL3" i="3"/>
  <c r="BQ3" i="3"/>
  <c r="CA3" i="3"/>
  <c r="AR2" i="3"/>
  <c r="CF2" i="3"/>
  <c r="DE3" i="3"/>
  <c r="E2" i="3"/>
  <c r="E3" i="3"/>
  <c r="AF4" i="3"/>
  <c r="V14" i="4" s="1"/>
  <c r="BW9" i="3" l="1"/>
  <c r="BV9" i="3" s="1"/>
  <c r="AS6" i="3"/>
  <c r="W6" i="3"/>
  <c r="V6" i="3" s="1"/>
  <c r="J9" i="4" s="1"/>
  <c r="AS7" i="3"/>
  <c r="AR7" i="3" s="1"/>
  <c r="K12" i="4" s="1"/>
  <c r="BH8" i="3"/>
  <c r="BG8" i="3" s="1"/>
  <c r="L17" i="4" s="1"/>
  <c r="AB6" i="3"/>
  <c r="AA6" i="3" s="1"/>
  <c r="J10" i="4" s="1"/>
  <c r="AB8" i="3"/>
  <c r="AA8" i="3" s="1"/>
  <c r="L10" i="4" s="1"/>
  <c r="AB9" i="3"/>
  <c r="AA9" i="3" s="1"/>
  <c r="AS9" i="3"/>
  <c r="AR9" i="3" s="1"/>
  <c r="BW8" i="3"/>
  <c r="BV8" i="3" s="1"/>
  <c r="L21" i="4" s="1"/>
  <c r="AS8" i="3"/>
  <c r="AB7" i="3"/>
  <c r="AA7" i="3" s="1"/>
  <c r="K10" i="4" s="1"/>
  <c r="AK3" i="3"/>
  <c r="AA18" i="4" s="1"/>
  <c r="BW7" i="3"/>
  <c r="BV7" i="3" s="1"/>
  <c r="K21" i="4" s="1"/>
  <c r="AK2" i="3"/>
  <c r="BW6" i="3"/>
  <c r="BV6" i="3" s="1"/>
  <c r="J21" i="4" s="1"/>
  <c r="CL6" i="3"/>
  <c r="CK6" i="3" s="1"/>
  <c r="J25" i="4" s="1"/>
  <c r="BR7" i="3"/>
  <c r="BQ7" i="3" s="1"/>
  <c r="K20" i="4" s="1"/>
  <c r="BH7" i="3"/>
  <c r="BG7" i="3" s="1"/>
  <c r="K17" i="4" s="1"/>
  <c r="CG6" i="3"/>
  <c r="CF6" i="3" s="1"/>
  <c r="J23" i="4" s="1"/>
  <c r="W7" i="3"/>
  <c r="CQ7" i="3"/>
  <c r="CP7" i="3" s="1"/>
  <c r="K26" i="4" s="1"/>
  <c r="CV6" i="3"/>
  <c r="AN6" i="3"/>
  <c r="BM6" i="3"/>
  <c r="BL6" i="3" s="1"/>
  <c r="J18" i="4" s="1"/>
  <c r="BM7" i="3"/>
  <c r="BL7" i="3" s="1"/>
  <c r="K18" i="4" s="1"/>
  <c r="CG9" i="3"/>
  <c r="CF9" i="3" s="1"/>
  <c r="W8" i="3"/>
  <c r="V8" i="3" s="1"/>
  <c r="L9" i="4" s="1"/>
  <c r="CL7" i="3"/>
  <c r="CK7" i="3" s="1"/>
  <c r="K25" i="4" s="1"/>
  <c r="DF8" i="3"/>
  <c r="DE8" i="3" s="1"/>
  <c r="L30" i="4" s="1"/>
  <c r="AN9" i="3"/>
  <c r="AM9" i="3" s="1"/>
  <c r="CV7" i="3"/>
  <c r="CU7" i="3" s="1"/>
  <c r="BM8" i="3"/>
  <c r="BL8" i="3" s="1"/>
  <c r="L18" i="4" s="1"/>
  <c r="CG8" i="3"/>
  <c r="CF8" i="3" s="1"/>
  <c r="L23" i="4" s="1"/>
  <c r="W9" i="3"/>
  <c r="V9" i="3" s="1"/>
  <c r="CL8" i="3"/>
  <c r="CK8" i="3" s="1"/>
  <c r="L25" i="4" s="1"/>
  <c r="AX7" i="3"/>
  <c r="AW7" i="3" s="1"/>
  <c r="K14" i="4" s="1"/>
  <c r="DF6" i="3"/>
  <c r="AN7" i="3"/>
  <c r="AM7" i="3" s="1"/>
  <c r="K11" i="4" s="1"/>
  <c r="CV8" i="3"/>
  <c r="CU8" i="3" s="1"/>
  <c r="L28" i="4" s="1"/>
  <c r="BM9" i="3"/>
  <c r="BL9" i="3" s="1"/>
  <c r="CG7" i="3"/>
  <c r="CF7" i="3" s="1"/>
  <c r="K23" i="4" s="1"/>
  <c r="CV9" i="3"/>
  <c r="CU9" i="3" s="1"/>
  <c r="DA8" i="3"/>
  <c r="CZ8" i="3" s="1"/>
  <c r="L29" i="4" s="1"/>
  <c r="BR6" i="3"/>
  <c r="BQ6" i="3" s="1"/>
  <c r="J20" i="4" s="1"/>
  <c r="BC6" i="3"/>
  <c r="CL9" i="3"/>
  <c r="CK9" i="3" s="1"/>
  <c r="AX8" i="3"/>
  <c r="AW8" i="3" s="1"/>
  <c r="L14" i="4" s="1"/>
  <c r="DF7" i="3"/>
  <c r="DE7" i="3" s="1"/>
  <c r="CB6" i="3"/>
  <c r="CA6" i="3" s="1"/>
  <c r="J22" i="4" s="1"/>
  <c r="DF9" i="3"/>
  <c r="DE9" i="3" s="1"/>
  <c r="DA7" i="3"/>
  <c r="CZ7" i="3" s="1"/>
  <c r="DA6" i="3"/>
  <c r="CZ6" i="3" s="1"/>
  <c r="J29" i="4" s="1"/>
  <c r="BR8" i="3"/>
  <c r="BQ8" i="3" s="1"/>
  <c r="L20" i="4" s="1"/>
  <c r="BC8" i="3"/>
  <c r="BB8" i="3" s="1"/>
  <c r="L15" i="4" s="1"/>
  <c r="BH9" i="3"/>
  <c r="BG9" i="3" s="1"/>
  <c r="CQ8" i="3"/>
  <c r="CP8" i="3" s="1"/>
  <c r="L26" i="4" s="1"/>
  <c r="AN8" i="3"/>
  <c r="AM8" i="3" s="1"/>
  <c r="L11" i="4" s="1"/>
  <c r="AX6" i="3"/>
  <c r="AW6" i="3" s="1"/>
  <c r="J14" i="4" s="1"/>
  <c r="CB8" i="3"/>
  <c r="CA8" i="3" s="1"/>
  <c r="L22" i="4" s="1"/>
  <c r="DA9" i="3"/>
  <c r="CZ9" i="3" s="1"/>
  <c r="BC7" i="3"/>
  <c r="BB7" i="3" s="1"/>
  <c r="K15" i="4" s="1"/>
  <c r="AX9" i="3"/>
  <c r="AW9" i="3" s="1"/>
  <c r="CQ6" i="3"/>
  <c r="CP6" i="3" s="1"/>
  <c r="J26" i="4" s="1"/>
  <c r="CB7" i="3"/>
  <c r="CA7" i="3" s="1"/>
  <c r="K22" i="4" s="1"/>
  <c r="BR9" i="3"/>
  <c r="BQ9" i="3" s="1"/>
  <c r="BC9" i="3"/>
  <c r="BB9" i="3" s="1"/>
  <c r="BH6" i="3"/>
  <c r="BG6" i="3" s="1"/>
  <c r="J17" i="4" s="1"/>
  <c r="CQ9" i="3"/>
  <c r="CP9" i="3" s="1"/>
  <c r="CB9" i="3"/>
  <c r="CA9" i="3" s="1"/>
  <c r="R9" i="3"/>
  <c r="Q9" i="3" s="1"/>
  <c r="R6" i="3"/>
  <c r="R8" i="3"/>
  <c r="Q8" i="3" s="1"/>
  <c r="L7" i="4" s="1"/>
  <c r="R7" i="3"/>
  <c r="Q7" i="3" s="1"/>
  <c r="K7" i="4" s="1"/>
  <c r="J3" i="3"/>
  <c r="AA24" i="4" s="1"/>
  <c r="I3" i="3"/>
  <c r="Z24" i="4" s="1"/>
  <c r="K3" i="3"/>
  <c r="AB24" i="4" s="1"/>
  <c r="H3" i="3"/>
  <c r="Y24" i="4" s="1"/>
  <c r="G3" i="3"/>
  <c r="X24" i="4" s="1"/>
  <c r="F3" i="3"/>
  <c r="W24" i="4" s="1"/>
  <c r="K2" i="3"/>
  <c r="J2" i="3"/>
  <c r="I2" i="3"/>
  <c r="H2" i="3"/>
  <c r="G2" i="3"/>
  <c r="F2" i="3"/>
  <c r="Y39" i="4"/>
  <c r="Y42" i="4"/>
  <c r="Y38" i="4"/>
  <c r="Y43" i="4"/>
  <c r="Y41" i="4"/>
  <c r="Y40" i="4"/>
  <c r="AI3" i="3"/>
  <c r="Y18" i="4" s="1"/>
  <c r="AI2" i="3"/>
  <c r="AJ3" i="3"/>
  <c r="Z18" i="4" s="1"/>
  <c r="AJ2" i="3"/>
  <c r="AH3" i="3"/>
  <c r="X18" i="4" s="1"/>
  <c r="AH2" i="3"/>
  <c r="AR6" i="3"/>
  <c r="J12" i="4" s="1"/>
  <c r="AG3" i="3"/>
  <c r="AG2" i="3"/>
  <c r="AL2" i="3"/>
  <c r="AL3" i="3"/>
  <c r="AB18" i="4" s="1"/>
  <c r="M8" i="3"/>
  <c r="V10" i="4" s="1"/>
  <c r="N27" i="4" l="1"/>
  <c r="N24" i="4"/>
  <c r="N19" i="4"/>
  <c r="N16" i="4"/>
  <c r="N13" i="4"/>
  <c r="N8" i="4"/>
  <c r="R10" i="4"/>
  <c r="Q10" i="4"/>
  <c r="P10" i="4"/>
  <c r="R29" i="4"/>
  <c r="P29" i="4"/>
  <c r="R17" i="4"/>
  <c r="Q17" i="4"/>
  <c r="P17" i="4"/>
  <c r="R23" i="4"/>
  <c r="Q23" i="4"/>
  <c r="P23" i="4"/>
  <c r="R14" i="4"/>
  <c r="Q14" i="4"/>
  <c r="P14" i="4"/>
  <c r="Q22" i="4"/>
  <c r="P22" i="4"/>
  <c r="R22" i="4"/>
  <c r="P26" i="4"/>
  <c r="R26" i="4"/>
  <c r="Q26" i="4"/>
  <c r="R21" i="4"/>
  <c r="Q21" i="4"/>
  <c r="P21" i="4"/>
  <c r="R20" i="4"/>
  <c r="Q20" i="4"/>
  <c r="P20" i="4"/>
  <c r="R18" i="4"/>
  <c r="Q18" i="4"/>
  <c r="P18" i="4"/>
  <c r="R25" i="4"/>
  <c r="Q25" i="4"/>
  <c r="P25" i="4"/>
  <c r="AS5" i="3"/>
  <c r="AR5" i="3" s="1"/>
  <c r="AR8" i="3"/>
  <c r="L12" i="4" s="1"/>
  <c r="R12" i="4" s="1"/>
  <c r="AB5" i="3"/>
  <c r="AA5" i="3" s="1"/>
  <c r="BW5" i="3"/>
  <c r="BV5" i="3" s="1"/>
  <c r="BH5" i="3"/>
  <c r="BG5" i="3" s="1"/>
  <c r="W5" i="3"/>
  <c r="V5" i="3" s="1"/>
  <c r="AX5" i="3"/>
  <c r="AW5" i="3" s="1"/>
  <c r="V7" i="3"/>
  <c r="K9" i="4" s="1"/>
  <c r="R9" i="4" s="1"/>
  <c r="AN5" i="3"/>
  <c r="AM5" i="3" s="1"/>
  <c r="CV5" i="3"/>
  <c r="CU5" i="3" s="1"/>
  <c r="BR5" i="3"/>
  <c r="BQ5" i="3" s="1"/>
  <c r="DF5" i="3"/>
  <c r="DE5" i="3" s="1"/>
  <c r="BC5" i="3"/>
  <c r="BB5" i="3" s="1"/>
  <c r="CG5" i="3"/>
  <c r="CF5" i="3" s="1"/>
  <c r="DA5" i="3"/>
  <c r="CZ5" i="3" s="1"/>
  <c r="CB5" i="3"/>
  <c r="CA5" i="3" s="1"/>
  <c r="BB6" i="3"/>
  <c r="J15" i="4" s="1"/>
  <c r="AM6" i="3"/>
  <c r="J11" i="4" s="1"/>
  <c r="CQ5" i="3"/>
  <c r="CP5" i="3" s="1"/>
  <c r="BM5" i="3"/>
  <c r="BL5" i="3" s="1"/>
  <c r="CL5" i="3"/>
  <c r="CK5" i="3" s="1"/>
  <c r="CU6" i="3"/>
  <c r="J28" i="4" s="1"/>
  <c r="AB25" i="4"/>
  <c r="V7" i="4"/>
  <c r="W10" i="4" s="1"/>
  <c r="Y19" i="4"/>
  <c r="Z19" i="4"/>
  <c r="AA19" i="4"/>
  <c r="AB19" i="4"/>
  <c r="X19" i="4"/>
  <c r="Z25" i="4"/>
  <c r="AA25" i="4"/>
  <c r="Y25" i="4"/>
  <c r="X25" i="4"/>
  <c r="W25" i="4"/>
  <c r="AF9" i="3"/>
  <c r="AF8" i="3" s="1"/>
  <c r="AF6" i="3"/>
  <c r="AF5" i="3" s="1"/>
  <c r="W18" i="4"/>
  <c r="W19" i="4" s="1"/>
  <c r="DE6" i="3"/>
  <c r="J30" i="4" s="1"/>
  <c r="Q6" i="3"/>
  <c r="J7" i="4" s="1"/>
  <c r="R5" i="3"/>
  <c r="Q5" i="3" s="1"/>
  <c r="P15" i="4" l="1"/>
  <c r="R15" i="4"/>
  <c r="Q15" i="4"/>
  <c r="R28" i="4"/>
  <c r="P28" i="4"/>
  <c r="P9" i="4"/>
  <c r="P12" i="4"/>
  <c r="Q7" i="4"/>
  <c r="R7" i="4"/>
  <c r="P7" i="4"/>
  <c r="Q9" i="4"/>
  <c r="Q12" i="4"/>
  <c r="Q11" i="4"/>
  <c r="P11" i="4"/>
  <c r="R11" i="4"/>
  <c r="R30" i="4"/>
  <c r="P30" i="4"/>
  <c r="W11" i="4"/>
  <c r="AA10" i="4" s="1"/>
</calcChain>
</file>

<file path=xl/sharedStrings.xml><?xml version="1.0" encoding="utf-8"?>
<sst xmlns="http://schemas.openxmlformats.org/spreadsheetml/2006/main" count="459" uniqueCount="174">
  <si>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</si>
  <si>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</si>
  <si>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</si>
  <si>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</si>
  <si>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</si>
  <si>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</si>
  <si>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</si>
  <si>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</si>
  <si>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kopā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</si>
  <si>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</si>
  <si>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</si>
  <si>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</si>
  <si>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</si>
  <si>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</si>
  <si>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</si>
  <si>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</si>
  <si>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</si>
  <si>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</si>
  <si>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</si>
  <si>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</si>
  <si>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</si>
  <si>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</si>
  <si>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</si>
  <si>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</si>
  <si>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</si>
  <si>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</si>
  <si>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</si>
  <si>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</si>
  <si>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</si>
  <si>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</si>
  <si>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</si>
  <si>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</si>
  <si>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</si>
  <si>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</si>
  <si>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</si>
  <si>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</si>
  <si>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</si>
  <si>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</si>
  <si>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</si>
  <si>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</si>
  <si>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Vispārīga informācija</t>
  </si>
  <si>
    <t>3–10</t>
  </si>
  <si>
    <t>11–30</t>
  </si>
  <si>
    <t>pakalpojumu nav</t>
  </si>
  <si>
    <t>1 vai 2</t>
  </si>
  <si>
    <t>nav 
zināms</t>
  </si>
  <si>
    <t>pakalpojumu skaits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</si>
  <si>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</si>
  <si>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</si>
  <si>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</si>
  <si>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</si>
  <si>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</si>
  <si>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Komandu izveide</t>
  </si>
  <si>
    <t>P1-3</t>
  </si>
  <si>
    <t>Apmācīt pakalpojumu pārvaldības politikas īstenošanas komandas par pakalpojumu pārvaldības politiku</t>
  </si>
  <si>
    <t>18.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</si>
  <si>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</si>
  <si>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</si>
  <si>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Pakalpojumi kopā:</t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</si>
  <si>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</si>
  <si>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</si>
  <si>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</si>
  <si>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</si>
  <si>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</si>
  <si>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</si>
  <si>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</si>
  <si>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</si>
  <si>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</si>
  <si>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</si>
  <si>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r>
      <t xml:space="preserve">Neatbilstību novēršanas
(pilnveides) </t>
    </r>
    <r>
      <rPr>
        <b/>
        <sz val="11"/>
        <color rgb="FFC00000"/>
        <rFont val="Arial Narrow"/>
        <family val="2"/>
        <charset val="186"/>
      </rPr>
      <t>plānošana</t>
    </r>
  </si>
  <si>
    <r>
      <rPr>
        <b/>
        <sz val="11"/>
        <color rgb="FFC00000"/>
        <rFont val="Arial Narrow"/>
        <family val="2"/>
        <charset val="186"/>
      </rPr>
      <t>Pilnveide</t>
    </r>
    <r>
      <rPr>
        <sz val="11"/>
        <color theme="1"/>
        <rFont val="Arial Narrow"/>
        <family val="2"/>
        <charset val="186"/>
      </rPr>
      <t xml:space="preserve">
(saskaņā ar neatbilstību novēršanas plānu)</t>
    </r>
  </si>
  <si>
    <r>
      <t xml:space="preserve">Sākotnējā </t>
    </r>
    <r>
      <rPr>
        <b/>
        <sz val="11"/>
        <color rgb="FFC00000"/>
        <rFont val="Arial Narrow"/>
        <family val="2"/>
        <charset val="186"/>
      </rPr>
      <t>apmācība</t>
    </r>
  </si>
  <si>
    <r>
      <t xml:space="preserve">Vispārējā
komandu </t>
    </r>
    <r>
      <rPr>
        <b/>
        <sz val="11"/>
        <color rgb="FFC00000"/>
        <rFont val="Arial Narrow"/>
        <family val="2"/>
        <charset val="186"/>
      </rPr>
      <t>apmācība</t>
    </r>
  </si>
  <si>
    <r>
      <t xml:space="preserve">Specializētā
komandu </t>
    </r>
    <r>
      <rPr>
        <b/>
        <sz val="11"/>
        <color rgb="FFC00000"/>
        <rFont val="Arial Narrow"/>
        <family val="2"/>
        <charset val="186"/>
      </rPr>
      <t>apmācība</t>
    </r>
  </si>
  <si>
    <r>
      <t xml:space="preserve">Atbilstības pakalpojumu pārvaldības politikai </t>
    </r>
    <r>
      <rPr>
        <b/>
        <sz val="11"/>
        <color rgb="FFC00000"/>
        <rFont val="Arial Narrow"/>
        <family val="2"/>
        <charset val="186"/>
      </rPr>
      <t>novērtēšana</t>
    </r>
  </si>
  <si>
    <t>nē, jo neizprotam pakalpojumu vides pilnveides jēgu</t>
  </si>
  <si>
    <t>nē, jo nezinājām par šādu pienākumu</t>
  </si>
  <si>
    <t>nē, jo ir cits iemesls</t>
  </si>
  <si>
    <t>nē, jo nezinājām par šādu iespēju</t>
  </si>
  <si>
    <t>nē, jo nav kompetences šāda pienākuma veikšanai</t>
  </si>
  <si>
    <t>VARAM aptauja par "Pakalpojumu vides pilnveides plāna 2024.–2027. gadam" īstenošanas gaitu</t>
  </si>
  <si>
    <t>nav darbinieku un laika 
šāda pienākuma veikšanai</t>
  </si>
  <si>
    <t>nav kompetences 
šāda pienākuma veikšanai</t>
  </si>
  <si>
    <t>neizprotam 
pakalpojumu vides pilnveides jēgu</t>
  </si>
  <si>
    <t>citi iemesli</t>
  </si>
  <si>
    <t>atbilžu skaits</t>
  </si>
  <si>
    <t>atbilžu īpatsvars</t>
  </si>
  <si>
    <t>nav</t>
  </si>
  <si>
    <t>5 (nedēļa)</t>
  </si>
  <si>
    <t>6–30 (mēnesis)</t>
  </si>
  <si>
    <t>31–90 (3 mēneši)</t>
  </si>
  <si>
    <t>91–180 (puse gada)</t>
  </si>
  <si>
    <t>181–360 (gads)</t>
  </si>
  <si>
    <t>Pazīme filtrēšanai</t>
  </si>
  <si>
    <r>
      <t xml:space="preserve">iepriekš nezinājām, ka tas ir jādara 
</t>
    </r>
    <r>
      <rPr>
        <sz val="12"/>
        <color theme="0" tint="-0.499984740745262"/>
        <rFont val="Arial Narrow"/>
        <family val="2"/>
        <charset val="186"/>
      </rPr>
      <t>(par šādu iespēju vai pienākumu)</t>
    </r>
  </si>
  <si>
    <r>
      <rPr>
        <sz val="10"/>
        <color rgb="FFC00000"/>
        <rFont val="Arial Narrow"/>
        <family val="2"/>
        <charset val="186"/>
      </rPr>
      <t>Progress</t>
    </r>
    <r>
      <rPr>
        <b/>
        <sz val="11"/>
        <color rgb="FFC00000"/>
        <rFont val="Arial Narrow"/>
        <family val="2"/>
        <charset val="186"/>
      </rPr>
      <t xml:space="preserve">
↓↓↓</t>
    </r>
  </si>
  <si>
    <r>
      <rPr>
        <sz val="12"/>
        <color rgb="FFC00000"/>
        <rFont val="Arial Narrow"/>
        <family val="2"/>
        <charset val="186"/>
      </rPr>
      <t xml:space="preserve">● </t>
    </r>
    <r>
      <rPr>
        <sz val="12"/>
        <color theme="1"/>
        <rFont val="Arial Narrow"/>
        <family val="2"/>
        <charset val="186"/>
      </rPr>
      <t xml:space="preserve">Pakalpojumu vides pilnveide:  </t>
    </r>
    <r>
      <rPr>
        <sz val="12"/>
        <color rgb="FFC00000"/>
        <rFont val="Arial Narrow"/>
        <family val="2"/>
        <charset val="186"/>
      </rPr>
      <t>https://www.varam.gov.lv/lv/pakalpojumu-vides-pilnveide</t>
    </r>
  </si>
  <si>
    <r>
      <rPr>
        <sz val="12"/>
        <color rgb="FFC00000"/>
        <rFont val="Arial Narrow"/>
        <family val="2"/>
        <charset val="186"/>
      </rPr>
      <t xml:space="preserve">● </t>
    </r>
    <r>
      <rPr>
        <sz val="12"/>
        <color theme="1"/>
        <rFont val="Arial Narrow"/>
        <family val="2"/>
        <charset val="186"/>
      </rPr>
      <t xml:space="preserve">Atbalsts:  </t>
    </r>
    <r>
      <rPr>
        <sz val="12"/>
        <color rgb="FFC00000"/>
        <rFont val="Arial Narrow"/>
        <family val="2"/>
        <charset val="186"/>
      </rPr>
      <t>pvp@varam.gov.lv</t>
    </r>
    <r>
      <rPr>
        <sz val="12"/>
        <color theme="1"/>
        <rFont val="Arial Narrow"/>
        <family val="2"/>
        <charset val="186"/>
      </rPr>
      <t xml:space="preserve">
</t>
    </r>
    <r>
      <rPr>
        <sz val="12"/>
        <color rgb="FFC00000"/>
        <rFont val="Arial Narrow"/>
        <family val="2"/>
        <charset val="186"/>
      </rPr>
      <t xml:space="preserve">● </t>
    </r>
    <r>
      <rPr>
        <sz val="12"/>
        <color theme="1"/>
        <rFont val="Arial Narrow"/>
        <family val="2"/>
        <charset val="186"/>
      </rPr>
      <t xml:space="preserve">Tiešsaistes konsultācijas:  </t>
    </r>
    <r>
      <rPr>
        <sz val="12"/>
        <color rgb="FFC00000"/>
        <rFont val="Arial Narrow"/>
        <family val="2"/>
        <charset val="186"/>
      </rPr>
      <t xml:space="preserve">katru ceturtdienu 15:00–17:00 MS Teams vidē </t>
    </r>
    <r>
      <rPr>
        <sz val="12"/>
        <color theme="0" tint="-0.499984740745262"/>
        <rFont val="Arial Narrow"/>
        <family val="2"/>
        <charset val="186"/>
      </rPr>
      <t>(bez iepriekšējas pieteikšanās)</t>
    </r>
  </si>
  <si>
    <r>
      <rPr>
        <sz val="12"/>
        <color rgb="FFC00000"/>
        <rFont val="Arial Narrow"/>
        <family val="2"/>
        <charset val="186"/>
      </rPr>
      <t>●</t>
    </r>
    <r>
      <rPr>
        <sz val="12"/>
        <color theme="1"/>
        <rFont val="Arial Narrow"/>
        <family val="2"/>
        <charset val="186"/>
      </rPr>
      <t xml:space="preserve"> Informācija apkopota:</t>
    </r>
  </si>
  <si>
    <t>Ministrija</t>
  </si>
  <si>
    <t>Ministrijas, kas nav aizpildījušas anketu</t>
  </si>
  <si>
    <t>Ministrijas, kas ir aizpildījušas anketu</t>
  </si>
  <si>
    <t>nē, jo nav darbinieku un laika šāda pienākuma veikšanai</t>
  </si>
  <si>
    <t>Ministrijā 
vēl ir pakalpojumi</t>
  </si>
  <si>
    <r>
      <t xml:space="preserve">1. Vai Jūsu ministrijā 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</si>
  <si>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2. Vai Jūsu ministrijā 
</t>
    </r>
    <r>
      <rPr>
        <b/>
        <sz val="10"/>
        <color rgb="FFC00000"/>
        <rFont val="Arial Narrow"/>
        <family val="2"/>
        <charset val="186"/>
      </rPr>
      <t>ir noteikts Iestādes pakalpojumu kopuma vadītājs</t>
    </r>
    <r>
      <rPr>
        <sz val="10"/>
        <color theme="1"/>
        <rFont val="Arial Narrow"/>
        <family val="2"/>
        <charset val="186"/>
      </rPr>
      <t> 
– atbildīgais par pakalpojumu pārvaldību 
ministrijā kopumā?</t>
    </r>
  </si>
  <si>
    <r>
      <t xml:space="preserve">3. Vai Jūsu ministrijā 
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
– pakalpojumu portfolio?</t>
    </r>
  </si>
  <si>
    <r>
      <t xml:space="preserve">4. Vai Jūsu ministrijā
</t>
    </r>
    <r>
      <rPr>
        <b/>
        <sz val="10"/>
        <color rgb="FFC00000"/>
        <rFont val="Arial Narrow"/>
        <family val="2"/>
        <charset val="186"/>
      </rPr>
      <t xml:space="preserve"> ir noteikti visu Pakalpojumu vadītāji</t>
    </r>
    <r>
      <rPr>
        <sz val="10"/>
        <color theme="1"/>
        <rFont val="Arial Narrow"/>
        <family val="2"/>
        <charset val="186"/>
      </rPr>
      <t>?</t>
    </r>
  </si>
  <si>
    <r>
      <t xml:space="preserve">5.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 xml:space="preserve">Pakalpojumu vadītāji </t>
    </r>
    <r>
      <rPr>
        <sz val="10"/>
        <color theme="1"/>
        <rFont val="Arial Narrow"/>
        <family val="2"/>
        <charset val="186"/>
      </rPr>
      <t xml:space="preserve">
</t>
    </r>
    <r>
      <rPr>
        <b/>
        <sz val="10"/>
        <color rgb="FFC00000"/>
        <rFont val="Arial Narrow"/>
        <family val="2"/>
        <charset val="186"/>
      </rPr>
      <t>ir apstiprināti ar rīkojumu</t>
    </r>
    <r>
      <rPr>
        <sz val="10"/>
        <color theme="1"/>
        <rFont val="Arial Narrow"/>
        <family val="2"/>
        <charset val="186"/>
      </rPr>
      <t>?</t>
    </r>
  </si>
  <si>
    <r>
      <t xml:space="preserve">6. Vai Jūsu ministrijā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</si>
  <si>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7. Vai Jūsu ministrijā 
visu </t>
    </r>
    <r>
      <rPr>
        <b/>
        <sz val="10"/>
        <color rgb="FFC00000"/>
        <rFont val="Arial Narrow"/>
        <family val="2"/>
        <charset val="186"/>
      </rPr>
      <t>Pakalpojumu vadītāji ir apmācīti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</si>
  <si>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8.Vai Jūsu ministrijā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</si>
  <si>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9. Vai Jūsu ministrijā 
visu </t>
    </r>
    <r>
      <rPr>
        <b/>
        <sz val="10"/>
        <color rgb="FFC00000"/>
        <rFont val="Arial Narrow"/>
        <family val="2"/>
        <charset val="186"/>
      </rPr>
      <t xml:space="preserve">Pakalpojumu vadītāji ir apmācīti </t>
    </r>
    <r>
      <rPr>
        <sz val="10"/>
        <color theme="1"/>
        <rFont val="Arial Narrow"/>
        <family val="2"/>
        <charset val="186"/>
      </rPr>
      <t xml:space="preserve">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</si>
  <si>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10.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veicis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</si>
  <si>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11.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apzinājis 
novērtēšanā konstatēto neatbilstību cēloņus?</t>
    </r>
  </si>
  <si>
    <r>
      <t xml:space="preserve">12. Vai Jūsu ministrijā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veikuši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</si>
  <si>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13. Vai Jūsu ministrijā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b/>
        <sz val="10"/>
        <color rgb="FFC00000"/>
        <rFont val="Arial Narrow"/>
        <family val="2"/>
        <charset val="186"/>
      </rPr>
      <t xml:space="preserve"> 
ir apzinājuši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</si>
  <si>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 xml:space="preserve">14.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</si>
  <si>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15. Vai Jūsu ministrijā 
visu </t>
    </r>
    <r>
      <rPr>
        <b/>
        <sz val="10"/>
        <color theme="1"/>
        <rFont val="Arial Narrow"/>
        <family val="2"/>
        <charset val="186"/>
      </rPr>
      <t xml:space="preserve">Pakalpojumu vadītāji 
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</si>
  <si>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16.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</si>
  <si>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 xml:space="preserve">17. Vai Jūsu ministrijā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</si>
  <si>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>18. Vai Jūsu ministrijā</t>
    </r>
    <r>
      <rPr>
        <b/>
        <sz val="10"/>
        <color rgb="FFC00000"/>
        <rFont val="Arial Narrow"/>
        <family val="2"/>
        <charset val="186"/>
      </rPr>
      <t xml:space="preserve">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  <r>
      <rPr>
        <sz val="10"/>
        <color theme="1"/>
        <rFont val="Arial Narrow"/>
        <family val="2"/>
        <charset val="186"/>
      </rPr>
      <t>?</t>
    </r>
  </si>
  <si>
    <t>vairāk kā 30</t>
  </si>
  <si>
    <t>vairāk kā 
30</t>
  </si>
  <si>
    <t>Ministrijas kopā:</t>
  </si>
  <si>
    <t>Aptaujas anketas aizpildīšana
(ministriju pašdeklarēšanās)</t>
  </si>
  <si>
    <t>Ministrijas, kas ir 
aizpildījušas aptaujas anketu</t>
  </si>
  <si>
    <t>Ministrijas, kas vēl nav 
aizpildījušas aptaujas anketu</t>
  </si>
  <si>
    <t>Ministriju iesaistīšanās pakalpojumu vides pilnveidē</t>
  </si>
  <si>
    <t>Pakalpojumu skaita sadalījums 
ministrijās</t>
  </si>
  <si>
    <t>ministriju skaits</t>
  </si>
  <si>
    <t>ministriju īpatsvars</t>
  </si>
  <si>
    <t>Visu ministriju kopējie aptaujā minētie iemesli, kādēļ uz jautājumiem ir atbildēts "nē"</t>
  </si>
  <si>
    <t>Ministrijās nav jābūt pakalpojumiem!</t>
  </si>
  <si>
    <t>Ministrijai – "Iestādes pakalpojumu kopuma vadītājam"</t>
  </si>
  <si>
    <t>Pakalpojumu vides pilnveides gaita ministrijās
(ministriju pašdeklarētais progress)</t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</si>
  <si>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</si>
  <si>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noteikts Iestādes pakalpojumu kopuma vadītājs</t>
    </r>
    <r>
      <rPr>
        <sz val="10"/>
        <color theme="1"/>
        <rFont val="Arial Narrow"/>
        <family val="2"/>
        <charset val="186"/>
      </rPr>
      <t> – atbildīgais par pakalpojumu pārvaldību iestādē kopumā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</si>
  <si>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– </t>
    </r>
    <r>
      <rPr>
        <b/>
        <sz val="10"/>
        <color theme="1"/>
        <rFont val="Arial Narrow"/>
        <family val="2"/>
        <charset val="186"/>
      </rPr>
      <t>"Pakalpojumu portfolio"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</si>
  <si>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ir noteikti visu Pakalpojumu vadītāji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</si>
  <si>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>ir apstiprināti ar rīkojumu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</si>
  <si>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</si>
  <si>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visu Pakalpojumu vadītāji ir apmācīti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</si>
  <si>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Ministrijā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</si>
  <si>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Ministrijā </t>
    </r>
    <r>
      <rPr>
        <sz val="10"/>
        <color rgb="FFC00000"/>
        <rFont val="Arial Narrow"/>
        <family val="2"/>
        <charset val="186"/>
      </rPr>
      <t>visu P</t>
    </r>
    <r>
      <rPr>
        <b/>
        <sz val="10"/>
        <color rgb="FFC00000"/>
        <rFont val="Arial Narrow"/>
        <family val="2"/>
        <charset val="186"/>
      </rPr>
      <t xml:space="preserve">akalpojumu vadītāji ir apmācīti 
</t>
    </r>
    <r>
      <rPr>
        <sz val="10"/>
        <color theme="1"/>
        <rFont val="Arial Narrow"/>
        <family val="2"/>
        <charset val="186"/>
      </rPr>
      <t xml:space="preserve">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</si>
  <si>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apzinājis novērtēšanā konstatēto neatbilstību cēloņus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</si>
  <si>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b/>
        <sz val="10"/>
        <color rgb="FFC00000"/>
        <rFont val="Arial Narrow"/>
        <family val="2"/>
        <charset val="186"/>
      </rPr>
      <t xml:space="preserve"> ir apzinājuši novērtēšanā konstatēto neatbilstību cēloņus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</si>
  <si>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</si>
  <si>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</si>
  <si>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</si>
  <si>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</si>
  <si>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saskaņā ar neatbilstību novēršanas plānu,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</si>
  <si>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veicis esošās situācijas novērtēšanu</t>
    </r>
    <r>
      <rPr>
        <sz val="10"/>
        <color theme="1"/>
        <rFont val="Arial Narrow"/>
        <family val="2"/>
        <charset val="186"/>
      </rPr>
      <t xml:space="preserve">
(ir apzinājis neatbilstības pakalpojumu pārvaldības politikai)</t>
    </r>
  </si>
  <si>
    <r>
      <t xml:space="preserve">Ministrijā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veikuši esošās situācijas novērtēšanu</t>
    </r>
    <r>
      <rPr>
        <sz val="10"/>
        <color theme="1"/>
        <rFont val="Arial Narrow"/>
        <family val="2"/>
        <charset val="186"/>
      </rPr>
      <t xml:space="preserve">
(ir apzinājuši neatbilstības pakalpojumu pārvaldības politikai)</t>
    </r>
  </si>
  <si>
    <t>Informācijas atjaunošana
(kad ministrijas iepriekšējo reizi 
ir aktualizējušas aptaujas anketas datus)</t>
  </si>
  <si>
    <r>
      <t xml:space="preserve">Ministriju skaits 
</t>
    </r>
    <r>
      <rPr>
        <sz val="8"/>
        <color theme="1"/>
        <rFont val="Arial Narrow"/>
        <family val="2"/>
        <charset val="186"/>
      </rPr>
      <t>(kam vēl ir savi pakalpojumi)</t>
    </r>
  </si>
  <si>
    <r>
      <t xml:space="preserve">Ministriju īpatsvars
</t>
    </r>
    <r>
      <rPr>
        <sz val="8"/>
        <color theme="1"/>
        <rFont val="Arial Narrow"/>
        <family val="2"/>
        <charset val="186"/>
      </rPr>
      <t>(kam vēl ir savi pakalpojumi)</t>
    </r>
  </si>
  <si>
    <t>13.10.2027.</t>
  </si>
  <si>
    <t>Aizsardzības ministrija (AM)</t>
  </si>
  <si>
    <t>Ārlietu ministrija (ĀM)</t>
  </si>
  <si>
    <t>Ekonomikas ministrija (EM)</t>
  </si>
  <si>
    <t>Finanšu ministrija (FM)</t>
  </si>
  <si>
    <t>Iekšlietu ministrija (IeM)</t>
  </si>
  <si>
    <t>Izglītības un zinātnes ministrija (IZM)</t>
  </si>
  <si>
    <t>Klimata un enerģētikas ministrija (KEM)</t>
  </si>
  <si>
    <t>anketa nav aizpildīta</t>
  </si>
  <si>
    <t>Kultūras ministrija (KM)</t>
  </si>
  <si>
    <t>Labklājības ministrija (LM)</t>
  </si>
  <si>
    <t>Satiksmes ministrija (SM)</t>
  </si>
  <si>
    <t>Tieslietu ministrija (TM)</t>
  </si>
  <si>
    <t>Veselības ministrija (VM)</t>
  </si>
  <si>
    <t>Viedās administrācijas un reģionālās attīstības ministrija (VARAM)</t>
  </si>
  <si>
    <t>Zemkopības ministrija (ZM)</t>
  </si>
  <si>
    <r>
      <t xml:space="preserve">Lūdzam norādīt 
</t>
    </r>
    <r>
      <rPr>
        <b/>
        <sz val="10"/>
        <color rgb="FFC00000"/>
        <rFont val="Arial Narrow"/>
        <family val="2"/>
        <charset val="186"/>
      </rPr>
      <t xml:space="preserve">kāds ir pakalpojumu skaits </t>
    </r>
    <r>
      <rPr>
        <sz val="10"/>
        <color theme="1"/>
        <rFont val="Arial Narrow"/>
        <family val="2"/>
        <charset val="186"/>
      </rPr>
      <t xml:space="preserve">
jūsu pakalpojumu portfolio 
(ja tāds ir izveidots)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</si>
</sst>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9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8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b/>
      <sz val="24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4"/>
      <color theme="1"/>
      <name val="Arial Narrow"/>
      <family val="2"/>
      <charset val="186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14"/>
      <color theme="0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9"/>
      <color theme="1"/>
      <name val="Wingdings"/>
      <charset val="2"/>
    </font>
    <font>
      <sz val="12"/>
      <color rgb="FFFF0000"/>
      <name val="Arial Narrow"/>
      <family val="2"/>
      <charset val="186"/>
    </font>
    <font>
      <sz val="12"/>
      <color theme="9" tint="-0.499984740745262"/>
      <name val="Arial Narrow"/>
      <family val="2"/>
      <charset val="186"/>
    </font>
    <font>
      <b/>
      <sz val="16"/>
      <color theme="9" tint="-0.499984740745262"/>
      <name val="Arial Narrow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</fills>
  <borders count="41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medium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theme="0" tint="-0.14999847407452621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rgb="FFC00000"/>
      </bottom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rgb="FFC00000"/>
      </bottom>
      <diagonal/>
    </border>
    <border>
      <left/>
      <right style="thin">
        <color theme="0" tint="-0.14999847407452621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/>
      <bottom style="medium">
        <color rgb="FFC00000"/>
      </bottom>
      <diagonal/>
    </border>
    <border>
      <left/>
      <right/>
      <top style="medium">
        <color theme="0" tint="-0.14999847407452621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14999847407452621"/>
      </top>
      <bottom style="medium">
        <color theme="0" tint="-0.249977111117893"/>
      </bottom>
      <diagonal/>
    </border>
    <border>
      <left style="medium">
        <color rgb="FFC00000"/>
      </left>
      <right/>
      <top/>
      <bottom style="medium">
        <color theme="0" tint="-0.249977111117893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/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78">
    <xf numFmtId="0" fontId="0" fillId="0" borderId="0" xfId="0"/>
    <xf numFmtId="0" fontId="14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right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right" vertical="center" wrapText="1"/>
    </xf>
    <xf numFmtId="0" fontId="18" fillId="6" borderId="1" xfId="0" applyFont="1" applyFill="1" applyBorder="1" applyAlignment="1">
      <alignment horizontal="right" vertical="center" wrapText="1"/>
    </xf>
    <xf numFmtId="0" fontId="18" fillId="5" borderId="1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right" vertical="center" wrapText="1"/>
    </xf>
    <xf numFmtId="0" fontId="14" fillId="2" borderId="8" xfId="0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right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wrapText="1"/>
    </xf>
    <xf numFmtId="3" fontId="20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21" fillId="0" borderId="0" xfId="0" applyFont="1"/>
    <xf numFmtId="0" fontId="16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0" fontId="14" fillId="8" borderId="0" xfId="0" applyFont="1" applyFill="1" applyAlignment="1">
      <alignment horizontal="left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 indent="3"/>
    </xf>
    <xf numFmtId="0" fontId="14" fillId="8" borderId="13" xfId="0" applyFont="1" applyFill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14" fillId="8" borderId="15" xfId="0" applyFont="1" applyFill="1" applyBorder="1" applyAlignment="1">
      <alignment horizontal="left" vertical="center" wrapText="1"/>
    </xf>
    <xf numFmtId="3" fontId="27" fillId="8" borderId="0" xfId="0" applyNumberFormat="1" applyFont="1" applyFill="1" applyAlignment="1">
      <alignment horizontal="left" wrapText="1"/>
    </xf>
    <xf numFmtId="0" fontId="27" fillId="8" borderId="0" xfId="0" applyFont="1" applyFill="1" applyAlignment="1">
      <alignment horizontal="left" wrapText="1"/>
    </xf>
    <xf numFmtId="0" fontId="14" fillId="2" borderId="4" xfId="0" applyFont="1" applyFill="1" applyBorder="1" applyAlignment="1">
      <alignment horizontal="left" vertical="center" wrapText="1"/>
    </xf>
    <xf numFmtId="0" fontId="14" fillId="13" borderId="4" xfId="0" applyFont="1" applyFill="1" applyBorder="1" applyAlignment="1">
      <alignment horizontal="left" vertical="center" wrapText="1"/>
    </xf>
    <xf numFmtId="0" fontId="14" fillId="8" borderId="16" xfId="0" applyFont="1" applyFill="1" applyBorder="1" applyAlignment="1">
      <alignment horizontal="left" vertical="center" wrapText="1"/>
    </xf>
    <xf numFmtId="0" fontId="19" fillId="8" borderId="0" xfId="0" applyFont="1" applyFill="1" applyAlignment="1">
      <alignment vertical="center" wrapText="1"/>
    </xf>
    <xf numFmtId="0" fontId="19" fillId="8" borderId="16" xfId="0" applyFont="1" applyFill="1" applyBorder="1" applyAlignment="1">
      <alignment vertical="center" wrapText="1"/>
    </xf>
    <xf numFmtId="0" fontId="24" fillId="0" borderId="0" xfId="0" applyFont="1" applyAlignment="1">
      <alignment horizontal="right" wrapText="1"/>
    </xf>
    <xf numFmtId="0" fontId="14" fillId="3" borderId="14" xfId="0" applyFont="1" applyFill="1" applyBorder="1" applyAlignment="1">
      <alignment horizontal="center" wrapText="1"/>
    </xf>
    <xf numFmtId="0" fontId="14" fillId="5" borderId="14" xfId="0" applyFont="1" applyFill="1" applyBorder="1" applyAlignment="1">
      <alignment horizontal="center" vertical="top" wrapText="1"/>
    </xf>
    <xf numFmtId="9" fontId="9" fillId="6" borderId="1" xfId="0" applyNumberFormat="1" applyFont="1" applyFill="1" applyBorder="1" applyAlignment="1">
      <alignment horizontal="center" vertical="center" wrapText="1"/>
    </xf>
    <xf numFmtId="0" fontId="30" fillId="0" borderId="0" xfId="0" applyFont="1"/>
    <xf numFmtId="0" fontId="9" fillId="6" borderId="1" xfId="0" applyFont="1" applyFill="1" applyBorder="1" applyAlignment="1">
      <alignment horizontal="center" vertical="center" wrapText="1"/>
    </xf>
    <xf numFmtId="0" fontId="30" fillId="0" borderId="4" xfId="0" applyFont="1" applyBorder="1"/>
    <xf numFmtId="0" fontId="30" fillId="0" borderId="10" xfId="0" applyFont="1" applyBorder="1"/>
    <xf numFmtId="0" fontId="30" fillId="0" borderId="9" xfId="0" applyFont="1" applyBorder="1"/>
    <xf numFmtId="0" fontId="9" fillId="0" borderId="8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9" fillId="3" borderId="3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top" wrapText="1"/>
    </xf>
    <xf numFmtId="0" fontId="30" fillId="0" borderId="4" xfId="0" applyFont="1" applyBorder="1" applyAlignment="1">
      <alignment vertical="top"/>
    </xf>
    <xf numFmtId="0" fontId="30" fillId="0" borderId="0" xfId="0" applyFont="1" applyAlignment="1">
      <alignment vertical="top"/>
    </xf>
    <xf numFmtId="0" fontId="30" fillId="0" borderId="10" xfId="0" applyFont="1" applyBorder="1" applyAlignment="1">
      <alignment vertical="top"/>
    </xf>
    <xf numFmtId="0" fontId="9" fillId="5" borderId="4" xfId="0" applyFont="1" applyFill="1" applyBorder="1" applyAlignment="1">
      <alignment horizontal="center" vertical="top" wrapText="1"/>
    </xf>
    <xf numFmtId="9" fontId="9" fillId="3" borderId="1" xfId="0" applyNumberFormat="1" applyFont="1" applyFill="1" applyBorder="1" applyAlignment="1">
      <alignment horizontal="center" wrapText="1"/>
    </xf>
    <xf numFmtId="9" fontId="9" fillId="5" borderId="1" xfId="0" applyNumberFormat="1" applyFont="1" applyFill="1" applyBorder="1" applyAlignment="1">
      <alignment horizontal="center" vertical="top" wrapText="1"/>
    </xf>
    <xf numFmtId="0" fontId="9" fillId="5" borderId="5" xfId="0" applyFont="1" applyFill="1" applyBorder="1" applyAlignment="1">
      <alignment horizontal="center" vertical="top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13" borderId="4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14" fillId="8" borderId="18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7" borderId="1" xfId="0" applyFont="1" applyFill="1" applyBorder="1" applyAlignment="1">
      <alignment horizontal="center" vertical="center" textRotation="90" wrapText="1"/>
    </xf>
    <xf numFmtId="0" fontId="14" fillId="3" borderId="1" xfId="0" applyFont="1" applyFill="1" applyBorder="1" applyAlignment="1">
      <alignment horizontal="center" vertical="center" textRotation="90" wrapText="1"/>
    </xf>
    <xf numFmtId="0" fontId="14" fillId="6" borderId="1" xfId="0" applyFont="1" applyFill="1" applyBorder="1" applyAlignment="1">
      <alignment horizontal="center" vertical="center" textRotation="90" wrapText="1"/>
    </xf>
    <xf numFmtId="0" fontId="14" fillId="5" borderId="1" xfId="0" applyFont="1" applyFill="1" applyBorder="1" applyAlignment="1">
      <alignment horizontal="center" vertical="center" textRotation="90" wrapText="1"/>
    </xf>
    <xf numFmtId="0" fontId="14" fillId="11" borderId="1" xfId="0" applyFont="1" applyFill="1" applyBorder="1" applyAlignment="1">
      <alignment horizontal="center" vertical="center" textRotation="90" wrapText="1"/>
    </xf>
    <xf numFmtId="0" fontId="14" fillId="12" borderId="1" xfId="0" applyFont="1" applyFill="1" applyBorder="1" applyAlignment="1">
      <alignment horizontal="center" vertical="center" textRotation="90" wrapText="1"/>
    </xf>
    <xf numFmtId="0" fontId="14" fillId="10" borderId="1" xfId="0" applyFont="1" applyFill="1" applyBorder="1" applyAlignment="1">
      <alignment horizontal="center" vertical="center" textRotation="90" wrapText="1"/>
    </xf>
    <xf numFmtId="0" fontId="14" fillId="4" borderId="1" xfId="0" applyFont="1" applyFill="1" applyBorder="1" applyAlignment="1">
      <alignment horizontal="center" vertical="center" textRotation="90" wrapText="1"/>
    </xf>
    <xf numFmtId="0" fontId="14" fillId="9" borderId="1" xfId="0" applyFont="1" applyFill="1" applyBorder="1" applyAlignment="1">
      <alignment horizontal="center" vertical="center" textRotation="90" wrapText="1"/>
    </xf>
    <xf numFmtId="0" fontId="34" fillId="14" borderId="0" xfId="0" applyFont="1" applyFill="1" applyAlignment="1">
      <alignment wrapText="1"/>
    </xf>
    <xf numFmtId="0" fontId="14" fillId="14" borderId="0" xfId="0" applyFont="1" applyFill="1" applyAlignment="1">
      <alignment horizontal="center" vertical="top" wrapText="1"/>
    </xf>
    <xf numFmtId="0" fontId="32" fillId="14" borderId="0" xfId="1" applyFont="1" applyFill="1" applyBorder="1" applyAlignment="1">
      <alignment vertical="center" wrapText="1"/>
    </xf>
    <xf numFmtId="0" fontId="34" fillId="14" borderId="4" xfId="0" applyFont="1" applyFill="1" applyBorder="1" applyAlignment="1">
      <alignment wrapText="1"/>
    </xf>
    <xf numFmtId="0" fontId="14" fillId="14" borderId="4" xfId="0" applyFont="1" applyFill="1" applyBorder="1" applyAlignment="1">
      <alignment vertical="center" wrapText="1"/>
    </xf>
    <xf numFmtId="0" fontId="14" fillId="14" borderId="0" xfId="0" applyFont="1" applyFill="1" applyAlignment="1">
      <alignment vertical="center" wrapText="1"/>
    </xf>
    <xf numFmtId="0" fontId="8" fillId="14" borderId="0" xfId="0" applyFont="1" applyFill="1" applyAlignment="1">
      <alignment vertical="center" wrapText="1"/>
    </xf>
    <xf numFmtId="0" fontId="14" fillId="14" borderId="4" xfId="0" applyFont="1" applyFill="1" applyBorder="1" applyAlignment="1">
      <alignment horizontal="left" vertical="center" wrapText="1"/>
    </xf>
    <xf numFmtId="0" fontId="14" fillId="14" borderId="0" xfId="0" applyFont="1" applyFill="1" applyAlignment="1">
      <alignment horizontal="left" vertical="center" wrapText="1"/>
    </xf>
    <xf numFmtId="0" fontId="34" fillId="14" borderId="13" xfId="0" applyFont="1" applyFill="1" applyBorder="1" applyAlignment="1">
      <alignment wrapText="1"/>
    </xf>
    <xf numFmtId="0" fontId="5" fillId="14" borderId="19" xfId="0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vertical="center" wrapText="1"/>
    </xf>
    <xf numFmtId="0" fontId="14" fillId="14" borderId="13" xfId="0" applyFont="1" applyFill="1" applyBorder="1" applyAlignment="1">
      <alignment vertical="center" wrapText="1"/>
    </xf>
    <xf numFmtId="0" fontId="36" fillId="0" borderId="0" xfId="0" applyFont="1" applyAlignment="1">
      <alignment horizontal="left" vertical="center" wrapText="1"/>
    </xf>
    <xf numFmtId="0" fontId="19" fillId="14" borderId="10" xfId="0" applyFont="1" applyFill="1" applyBorder="1" applyAlignment="1">
      <alignment vertical="center" wrapText="1"/>
    </xf>
    <xf numFmtId="0" fontId="7" fillId="13" borderId="12" xfId="0" applyFont="1" applyFill="1" applyBorder="1" applyAlignment="1">
      <alignment vertical="center" wrapText="1"/>
    </xf>
    <xf numFmtId="0" fontId="22" fillId="13" borderId="12" xfId="0" applyFont="1" applyFill="1" applyBorder="1" applyAlignment="1">
      <alignment horizontal="left" vertical="center" wrapText="1"/>
    </xf>
    <xf numFmtId="0" fontId="14" fillId="13" borderId="12" xfId="0" applyFont="1" applyFill="1" applyBorder="1" applyAlignment="1">
      <alignment horizontal="center" vertical="center" wrapText="1"/>
    </xf>
    <xf numFmtId="0" fontId="23" fillId="13" borderId="12" xfId="0" applyFont="1" applyFill="1" applyBorder="1" applyAlignment="1">
      <alignment horizontal="center" vertical="center" wrapText="1"/>
    </xf>
    <xf numFmtId="0" fontId="21" fillId="13" borderId="12" xfId="0" applyFont="1" applyFill="1" applyBorder="1"/>
    <xf numFmtId="0" fontId="7" fillId="13" borderId="0" xfId="0" applyFont="1" applyFill="1" applyAlignment="1">
      <alignment vertical="center" wrapText="1"/>
    </xf>
    <xf numFmtId="0" fontId="22" fillId="13" borderId="0" xfId="0" applyFont="1" applyFill="1" applyAlignment="1">
      <alignment horizontal="left" vertical="center" wrapText="1"/>
    </xf>
    <xf numFmtId="0" fontId="14" fillId="13" borderId="0" xfId="0" applyFont="1" applyFill="1" applyAlignment="1">
      <alignment horizontal="center" vertical="center" wrapText="1"/>
    </xf>
    <xf numFmtId="0" fontId="23" fillId="13" borderId="0" xfId="0" applyFont="1" applyFill="1" applyAlignment="1">
      <alignment horizontal="center" vertical="center" wrapText="1"/>
    </xf>
    <xf numFmtId="0" fontId="21" fillId="13" borderId="0" xfId="0" applyFont="1" applyFill="1"/>
    <xf numFmtId="0" fontId="14" fillId="0" borderId="12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1" fillId="0" borderId="12" xfId="0" applyFont="1" applyBorder="1"/>
    <xf numFmtId="0" fontId="4" fillId="9" borderId="20" xfId="0" applyFont="1" applyFill="1" applyBorder="1" applyAlignment="1">
      <alignment horizontal="center" vertical="center" wrapText="1"/>
    </xf>
    <xf numFmtId="0" fontId="4" fillId="12" borderId="21" xfId="0" applyFont="1" applyFill="1" applyBorder="1" applyAlignment="1">
      <alignment horizontal="center" vertical="center" wrapText="1"/>
    </xf>
    <xf numFmtId="0" fontId="4" fillId="10" borderId="21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11" borderId="21" xfId="0" applyFont="1" applyFill="1" applyBorder="1" applyAlignment="1">
      <alignment horizontal="center" vertical="center" wrapText="1"/>
    </xf>
    <xf numFmtId="0" fontId="0" fillId="0" borderId="1" xfId="0" applyBorder="1"/>
    <xf numFmtId="0" fontId="14" fillId="0" borderId="1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textRotation="90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9" fontId="35" fillId="4" borderId="23" xfId="0" applyNumberFormat="1" applyFont="1" applyFill="1" applyBorder="1" applyAlignment="1">
      <alignment horizontal="center" vertical="top" wrapText="1"/>
    </xf>
    <xf numFmtId="9" fontId="35" fillId="10" borderId="23" xfId="0" applyNumberFormat="1" applyFont="1" applyFill="1" applyBorder="1" applyAlignment="1">
      <alignment horizontal="center" vertical="center" wrapText="1"/>
    </xf>
    <xf numFmtId="9" fontId="35" fillId="4" borderId="13" xfId="0" applyNumberFormat="1" applyFont="1" applyFill="1" applyBorder="1" applyAlignment="1">
      <alignment horizontal="center" vertical="center" wrapText="1"/>
    </xf>
    <xf numFmtId="9" fontId="35" fillId="11" borderId="23" xfId="0" applyNumberFormat="1" applyFont="1" applyFill="1" applyBorder="1" applyAlignment="1">
      <alignment horizontal="center" vertical="center" wrapText="1"/>
    </xf>
    <xf numFmtId="9" fontId="37" fillId="14" borderId="1" xfId="0" applyNumberFormat="1" applyFont="1" applyFill="1" applyBorder="1" applyAlignment="1">
      <alignment horizontal="center" vertical="center"/>
    </xf>
    <xf numFmtId="3" fontId="26" fillId="14" borderId="2" xfId="0" applyNumberFormat="1" applyFont="1" applyFill="1" applyBorder="1" applyAlignment="1">
      <alignment horizontal="center" vertical="top" wrapText="1"/>
    </xf>
    <xf numFmtId="3" fontId="39" fillId="14" borderId="1" xfId="0" applyNumberFormat="1" applyFont="1" applyFill="1" applyBorder="1" applyAlignment="1">
      <alignment horizontal="center" vertical="center"/>
    </xf>
    <xf numFmtId="0" fontId="26" fillId="14" borderId="19" xfId="0" applyFont="1" applyFill="1" applyBorder="1" applyAlignment="1">
      <alignment horizontal="center" vertical="center" wrapText="1"/>
    </xf>
    <xf numFmtId="0" fontId="39" fillId="8" borderId="22" xfId="0" applyFont="1" applyFill="1" applyBorder="1" applyAlignment="1">
      <alignment horizontal="center" vertical="center" wrapText="1"/>
    </xf>
    <xf numFmtId="9" fontId="39" fillId="8" borderId="23" xfId="0" applyNumberFormat="1" applyFont="1" applyFill="1" applyBorder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14" fillId="8" borderId="25" xfId="0" applyFont="1" applyFill="1" applyBorder="1" applyAlignment="1">
      <alignment horizontal="left" vertical="center" wrapText="1"/>
    </xf>
    <xf numFmtId="0" fontId="14" fillId="8" borderId="8" xfId="0" applyFont="1" applyFill="1" applyBorder="1" applyAlignment="1">
      <alignment horizontal="left" vertical="center" wrapText="1"/>
    </xf>
    <xf numFmtId="0" fontId="14" fillId="8" borderId="26" xfId="0" applyFont="1" applyFill="1" applyBorder="1" applyAlignment="1">
      <alignment horizontal="left" vertical="center" wrapText="1"/>
    </xf>
    <xf numFmtId="0" fontId="14" fillId="8" borderId="27" xfId="0" applyFont="1" applyFill="1" applyBorder="1" applyAlignment="1">
      <alignment horizontal="left" vertical="center" wrapText="1"/>
    </xf>
    <xf numFmtId="0" fontId="35" fillId="4" borderId="22" xfId="0" applyFont="1" applyFill="1" applyBorder="1" applyAlignment="1">
      <alignment horizontal="center" vertical="center" wrapText="1"/>
    </xf>
    <xf numFmtId="0" fontId="35" fillId="10" borderId="24" xfId="0" applyFont="1" applyFill="1" applyBorder="1" applyAlignment="1">
      <alignment horizontal="center" vertical="center" wrapText="1"/>
    </xf>
    <xf numFmtId="0" fontId="35" fillId="4" borderId="18" xfId="0" applyFont="1" applyFill="1" applyBorder="1" applyAlignment="1">
      <alignment horizontal="center" vertical="center" wrapText="1"/>
    </xf>
    <xf numFmtId="0" fontId="35" fillId="11" borderId="24" xfId="0" applyFont="1" applyFill="1" applyBorder="1" applyAlignment="1">
      <alignment horizontal="center" vertical="center" wrapText="1"/>
    </xf>
    <xf numFmtId="0" fontId="38" fillId="12" borderId="24" xfId="0" applyFont="1" applyFill="1" applyBorder="1" applyAlignment="1">
      <alignment horizontal="center" vertical="center" wrapText="1"/>
    </xf>
    <xf numFmtId="0" fontId="38" fillId="9" borderId="18" xfId="0" applyFont="1" applyFill="1" applyBorder="1" applyAlignment="1">
      <alignment horizontal="center" vertical="center" wrapText="1"/>
    </xf>
    <xf numFmtId="9" fontId="38" fillId="12" borderId="23" xfId="0" applyNumberFormat="1" applyFont="1" applyFill="1" applyBorder="1" applyAlignment="1">
      <alignment horizontal="center" vertical="center" wrapText="1"/>
    </xf>
    <xf numFmtId="9" fontId="38" fillId="9" borderId="13" xfId="0" applyNumberFormat="1" applyFont="1" applyFill="1" applyBorder="1" applyAlignment="1">
      <alignment horizontal="center" vertical="center" wrapText="1"/>
    </xf>
    <xf numFmtId="0" fontId="41" fillId="4" borderId="16" xfId="0" applyFont="1" applyFill="1" applyBorder="1" applyAlignment="1">
      <alignment horizontal="center" vertical="center" wrapText="1"/>
    </xf>
    <xf numFmtId="9" fontId="41" fillId="4" borderId="16" xfId="0" applyNumberFormat="1" applyFont="1" applyFill="1" applyBorder="1" applyAlignment="1">
      <alignment horizontal="center" vertical="center" wrapText="1"/>
    </xf>
    <xf numFmtId="0" fontId="42" fillId="9" borderId="17" xfId="0" applyFont="1" applyFill="1" applyBorder="1" applyAlignment="1">
      <alignment horizontal="center" vertical="center" wrapText="1"/>
    </xf>
    <xf numFmtId="9" fontId="42" fillId="9" borderId="17" xfId="0" applyNumberFormat="1" applyFont="1" applyFill="1" applyBorder="1" applyAlignment="1">
      <alignment horizontal="center" vertical="center" wrapText="1"/>
    </xf>
    <xf numFmtId="0" fontId="21" fillId="0" borderId="7" xfId="0" applyFont="1" applyBorder="1"/>
    <xf numFmtId="0" fontId="22" fillId="8" borderId="21" xfId="0" applyFont="1" applyFill="1" applyBorder="1" applyAlignment="1">
      <alignment horizontal="center" vertical="center" wrapText="1"/>
    </xf>
    <xf numFmtId="0" fontId="37" fillId="8" borderId="0" xfId="0" applyFont="1" applyFill="1" applyAlignment="1">
      <alignment horizontal="right" wrapText="1"/>
    </xf>
    <xf numFmtId="0" fontId="44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wrapText="1"/>
    </xf>
    <xf numFmtId="0" fontId="43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47" fillId="5" borderId="8" xfId="0" applyFont="1" applyFill="1" applyBorder="1" applyAlignment="1">
      <alignment horizontal="center" wrapText="1"/>
    </xf>
    <xf numFmtId="0" fontId="22" fillId="11" borderId="20" xfId="0" applyFont="1" applyFill="1" applyBorder="1" applyAlignment="1">
      <alignment horizontal="center" vertical="center" wrapText="1"/>
    </xf>
    <xf numFmtId="9" fontId="35" fillId="11" borderId="13" xfId="0" applyNumberFormat="1" applyFont="1" applyFill="1" applyBorder="1" applyAlignment="1">
      <alignment horizontal="center" vertical="top" wrapText="1"/>
    </xf>
    <xf numFmtId="0" fontId="22" fillId="4" borderId="33" xfId="0" applyFont="1" applyFill="1" applyBorder="1" applyAlignment="1">
      <alignment horizontal="center" vertical="center" wrapText="1"/>
    </xf>
    <xf numFmtId="0" fontId="22" fillId="10" borderId="35" xfId="0" applyFont="1" applyFill="1" applyBorder="1" applyAlignment="1">
      <alignment horizontal="center" vertical="center" wrapText="1"/>
    </xf>
    <xf numFmtId="0" fontId="35" fillId="10" borderId="36" xfId="0" applyFont="1" applyFill="1" applyBorder="1" applyAlignment="1">
      <alignment horizontal="center" vertical="center" wrapText="1"/>
    </xf>
    <xf numFmtId="9" fontId="35" fillId="10" borderId="37" xfId="0" applyNumberFormat="1" applyFont="1" applyFill="1" applyBorder="1" applyAlignment="1">
      <alignment horizontal="center" vertical="top" wrapText="1"/>
    </xf>
    <xf numFmtId="0" fontId="22" fillId="3" borderId="39" xfId="0" applyFont="1" applyFill="1" applyBorder="1" applyAlignment="1">
      <alignment horizontal="center" vertical="center" wrapText="1"/>
    </xf>
    <xf numFmtId="0" fontId="14" fillId="12" borderId="34" xfId="0" applyFont="1" applyFill="1" applyBorder="1" applyAlignment="1">
      <alignment horizontal="center" vertical="center" wrapText="1"/>
    </xf>
    <xf numFmtId="0" fontId="35" fillId="3" borderId="40" xfId="0" applyFont="1" applyFill="1" applyBorder="1" applyAlignment="1">
      <alignment horizontal="center" vertical="center" wrapText="1"/>
    </xf>
    <xf numFmtId="9" fontId="35" fillId="3" borderId="38" xfId="0" applyNumberFormat="1" applyFont="1" applyFill="1" applyBorder="1" applyAlignment="1">
      <alignment horizontal="center" vertical="top" wrapText="1"/>
    </xf>
    <xf numFmtId="0" fontId="35" fillId="11" borderId="22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42" fillId="12" borderId="31" xfId="0" applyFont="1" applyFill="1" applyBorder="1" applyAlignment="1">
      <alignment horizontal="center" vertical="center" wrapText="1"/>
    </xf>
    <xf numFmtId="9" fontId="42" fillId="12" borderId="32" xfId="0" applyNumberFormat="1" applyFont="1" applyFill="1" applyBorder="1" applyAlignment="1">
      <alignment horizontal="center" vertical="top" wrapText="1"/>
    </xf>
    <xf numFmtId="0" fontId="48" fillId="9" borderId="8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46" fillId="8" borderId="15" xfId="0" applyFont="1" applyFill="1" applyBorder="1" applyAlignment="1">
      <alignment horizontal="center" vertical="top" wrapText="1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center" vertical="center" wrapText="1"/>
    </xf>
    <xf numFmtId="0" fontId="19" fillId="8" borderId="0" xfId="0" applyFont="1" applyFill="1" applyAlignment="1">
      <alignment horizontal="center" vertical="center" wrapText="1"/>
    </xf>
    <xf numFmtId="0" fontId="3" fillId="8" borderId="13" xfId="0" applyFont="1" applyFill="1" applyBorder="1" applyAlignment="1">
      <alignment horizontal="right" vertical="center" wrapText="1"/>
    </xf>
    <xf numFmtId="0" fontId="2" fillId="8" borderId="0" xfId="0" applyFont="1" applyFill="1" applyAlignment="1">
      <alignment horizontal="right" vertical="center" wrapText="1"/>
    </xf>
    <xf numFmtId="0" fontId="11" fillId="8" borderId="0" xfId="0" applyFont="1" applyFill="1" applyAlignment="1">
      <alignment horizontal="right" vertical="center" wrapText="1"/>
    </xf>
    <xf numFmtId="0" fontId="11" fillId="8" borderId="18" xfId="0" applyFont="1" applyFill="1" applyBorder="1" applyAlignment="1">
      <alignment horizontal="right" vertical="center" wrapText="1"/>
    </xf>
    <xf numFmtId="0" fontId="2" fillId="8" borderId="13" xfId="0" applyFont="1" applyFill="1" applyBorder="1" applyAlignment="1">
      <alignment horizontal="right" vertical="top" wrapText="1"/>
    </xf>
    <xf numFmtId="0" fontId="3" fillId="8" borderId="13" xfId="0" applyFont="1" applyFill="1" applyBorder="1" applyAlignment="1">
      <alignment horizontal="right" vertical="top" wrapText="1"/>
    </xf>
    <xf numFmtId="0" fontId="9" fillId="8" borderId="16" xfId="0" applyFont="1" applyFill="1" applyBorder="1" applyAlignment="1">
      <alignment horizontal="right" vertical="center" wrapText="1"/>
    </xf>
    <xf numFmtId="0" fontId="11" fillId="8" borderId="16" xfId="0" applyFont="1" applyFill="1" applyBorder="1" applyAlignment="1">
      <alignment horizontal="right" vertical="center" wrapText="1"/>
    </xf>
    <xf numFmtId="0" fontId="3" fillId="14" borderId="4" xfId="0" applyFont="1" applyFill="1" applyBorder="1" applyAlignment="1">
      <alignment horizontal="right" vertical="center" wrapText="1"/>
    </xf>
    <xf numFmtId="0" fontId="3" fillId="14" borderId="5" xfId="0" applyFont="1" applyFill="1" applyBorder="1" applyAlignment="1">
      <alignment horizontal="right" vertical="center" wrapText="1"/>
    </xf>
    <xf numFmtId="0" fontId="9" fillId="14" borderId="4" xfId="0" applyFont="1" applyFill="1" applyBorder="1" applyAlignment="1">
      <alignment horizontal="right" vertical="center" wrapText="1"/>
    </xf>
    <xf numFmtId="0" fontId="9" fillId="14" borderId="5" xfId="0" applyFont="1" applyFill="1" applyBorder="1" applyAlignment="1">
      <alignment horizontal="right" vertical="center" wrapText="1"/>
    </xf>
    <xf numFmtId="0" fontId="3" fillId="13" borderId="30" xfId="0" applyFont="1" applyFill="1" applyBorder="1" applyAlignment="1">
      <alignment horizontal="center" vertical="center" wrapText="1"/>
    </xf>
    <xf numFmtId="0" fontId="5" fillId="13" borderId="30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9" fillId="8" borderId="16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4" fillId="2" borderId="9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3" fillId="13" borderId="0" xfId="0" applyFont="1" applyFill="1" applyAlignment="1">
      <alignment horizontal="left" vertical="center" wrapText="1"/>
    </xf>
    <xf numFmtId="0" fontId="6" fillId="13" borderId="12" xfId="0" applyFont="1" applyFill="1" applyBorder="1" applyAlignment="1">
      <alignment horizontal="left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9" fillId="14" borderId="15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right" vertical="center" wrapText="1"/>
    </xf>
    <xf numFmtId="0" fontId="37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" fillId="8" borderId="18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wrapText="1"/>
    </xf>
    <xf numFmtId="0" fontId="40" fillId="8" borderId="18" xfId="0" applyFont="1" applyFill="1" applyBorder="1" applyAlignment="1">
      <alignment horizontal="center" vertical="center" wrapText="1"/>
    </xf>
    <xf numFmtId="0" fontId="40" fillId="8" borderId="1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61">
    <dxf>
      <font>
        <color rgb="FF9C0006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fgColor theme="1"/>
          <bgColor theme="5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fgColor theme="1"/>
          <bgColor theme="5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8F8F8"/>
      <color rgb="FFFFFFCC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Apstrade_B!$Q$6:$Q$9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8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Apstrade_B!$BQ$6:$BQ$9</c:f>
              <c:numCache>
                <c:formatCode>General</c:formatCode>
                <c:ptCount val="4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Apstrade_B!$BV$6:$BV$9</c:f>
              <c:numCache>
                <c:formatCode>General</c:formatCode>
                <c:ptCount val="4"/>
                <c:pt idx="0">
                  <c:v>1</c:v>
                </c:pt>
                <c:pt idx="1">
                  <c:v>7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Apstrade_B!$CA$6:$CA$9</c:f>
              <c:numCache>
                <c:formatCode>General</c:formatCode>
                <c:ptCount val="4"/>
                <c:pt idx="0">
                  <c:v>1</c:v>
                </c:pt>
                <c:pt idx="1">
                  <c:v>8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0E-48C6-A743-2C571E904911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0E-48C6-A743-2C571E904911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0E-48C6-A743-2C571E90491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Apstrade_B!$CF$6:$CF$9</c:f>
              <c:numCache>
                <c:formatCode>General</c:formatCode>
                <c:ptCount val="4"/>
                <c:pt idx="0">
                  <c:v>1</c:v>
                </c:pt>
                <c:pt idx="1">
                  <c:v>9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0E-48C6-A743-2C571E90491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0E-48C6-A743-2C571E90491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0E-48C6-A743-2C571E90491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B0E-48C6-A743-2C571E90491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DE-4D2B-8B86-7C8991F603C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DE-4D2B-8B86-7C8991F603C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DE-4D2B-8B86-7C8991F603C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Apstrade_B!$CK$6:$CK$9</c:f>
              <c:numCache>
                <c:formatCode>General</c:formatCode>
                <c:ptCount val="4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DE-4D2B-8B86-7C8991F603C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DE-4D2B-8B86-7C8991F603C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DE-4D2B-8B86-7C8991F603CD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0DE-4D2B-8B86-7C8991F603C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3F-40AB-9228-A003E3595C0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3F-40AB-9228-A003E3595C0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3F-40AB-9228-A003E3595C0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Apstrade_B!$CP$6:$CP$9</c:f>
              <c:numCache>
                <c:formatCode>General</c:formatCode>
                <c:ptCount val="4"/>
                <c:pt idx="0">
                  <c:v>4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3F-40AB-9228-A003E3595C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3F-40AB-9228-A003E3595C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3F-40AB-9228-A003E3595C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3F-40AB-9228-A003E3595C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D3-43CF-A8FF-A5D16A8F2C19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D3-43CF-A8FF-A5D16A8F2C1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D3-43CF-A8FF-A5D16A8F2C1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Apstrade_B!$CU$6:$CU$9</c:f>
              <c:numCache>
                <c:formatCode>General</c:formatCode>
                <c:ptCount val="4"/>
                <c:pt idx="0">
                  <c:v>6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D3-43CF-A8FF-A5D16A8F2C1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D3-43CF-A8FF-A5D16A8F2C1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D3-43CF-A8FF-A5D16A8F2C1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CD3-43CF-A8FF-A5D16A8F2C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3-492C-B085-7458F0012FDC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3-492C-B085-7458F0012F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3-492C-B085-7458F0012FD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Apstrade_B!$CZ$6:$CZ$9</c:f>
              <c:numCache>
                <c:formatCode>General</c:formatCode>
                <c:ptCount val="4"/>
                <c:pt idx="0">
                  <c:v>6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B3-492C-B085-7458F0012FD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B3-492C-B085-7458F0012FDC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B3-492C-B085-7458F0012FDC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7B3-492C-B085-7458F0012F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B3-4E3B-ADE8-940B75C1590B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B3-4E3B-ADE8-940B75C1590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B3-4E3B-ADE8-940B75C1590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Apstrade_B!$DE$6:$DE$9</c:f>
              <c:numCache>
                <c:formatCode>General</c:formatCode>
                <c:ptCount val="4"/>
                <c:pt idx="0">
                  <c:v>8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B3-4E3B-ADE8-940B75C159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5B3-4E3B-ADE8-940B75C159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B3-4E3B-ADE8-940B75C159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5B3-4E3B-ADE8-940B75C159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Apstrade_B!$M$5:$M$8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Apstrade_B!$V$6:$V$9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8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val>
            <c:numRef>
              <c:f>Kopsavilkums_B!$J$9:$L$9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val>
            <c:numRef>
              <c:f>Kopsavilkums_B!$J$14:$L$14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val>
            <c:numRef>
              <c:f>Kopsavilkums_B!$J$10:$L$10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val>
            <c:numRef>
              <c:f>Kopsavilkums_B!$J$11:$L$11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val>
            <c:numRef>
              <c:f>Kopsavilkums_B!$J$7:$L$7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val>
            <c:numRef>
              <c:f>Kopsavilkums_B!$J$15:$L$15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val>
            <c:numRef>
              <c:f>Kopsavilkums_B!$J$17:$L$17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05-4EBC-B4A9-CFFA302CEF1F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05-4EBC-B4A9-CFFA302CEF1F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05-4EBC-B4A9-CFFA302CEF1F}"/>
              </c:ext>
            </c:extLst>
          </c:dPt>
          <c:val>
            <c:numRef>
              <c:f>Kopsavilkums_B!$J$18:$L$18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05-4EBC-B4A9-CFFA302CE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val>
            <c:numRef>
              <c:f>Kopsavilkums_B!$J$20:$L$20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val>
            <c:numRef>
              <c:f>Kopsavilkums_B!$J$21:$L$21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Apstrade_B!$AA$6:$AA$9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91-42D4-92DC-9E63EABE2F15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91-42D4-92DC-9E63EABE2F1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91-42D4-92DC-9E63EABE2F15}"/>
              </c:ext>
            </c:extLst>
          </c:dPt>
          <c:val>
            <c:numRef>
              <c:f>Kopsavilkums_B!$J$22:$L$22</c:f>
              <c:numCache>
                <c:formatCode>General</c:formatCode>
                <c:ptCount val="3"/>
                <c:pt idx="0">
                  <c:v>1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91-42D4-92DC-9E63EABE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63-4ED2-900D-AAC2912178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63-4ED2-900D-AAC2912178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63-4ED2-900D-AAC291217872}"/>
              </c:ext>
            </c:extLst>
          </c:dPt>
          <c:val>
            <c:numRef>
              <c:f>Kopsavilkums_B!$J$23:$L$23</c:f>
              <c:numCache>
                <c:formatCode>General</c:formatCode>
                <c:ptCount val="3"/>
                <c:pt idx="0">
                  <c:v>1</c:v>
                </c:pt>
                <c:pt idx="1">
                  <c:v>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63-4ED2-900D-AAC29121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val>
            <c:numRef>
              <c:f>Kopsavilkums_B!$J$25:$L$25</c:f>
              <c:numCache>
                <c:formatCode>General</c:formatCode>
                <c:ptCount val="3"/>
                <c:pt idx="0">
                  <c:v>3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D8-4043-A739-6D0468DCFCE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D8-4043-A739-6D0468DCFCE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D8-4043-A739-6D0468DCFCE4}"/>
              </c:ext>
            </c:extLst>
          </c:dPt>
          <c:val>
            <c:numRef>
              <c:f>Kopsavilkums_B!$J$26:$L$26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D8-4043-A739-6D0468DCF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val>
            <c:numRef>
              <c:f>Kopsavilkums_B!$J$28:$L$28</c:f>
              <c:numCache>
                <c:formatCode>General</c:formatCode>
                <c:ptCount val="3"/>
                <c:pt idx="0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val>
            <c:numRef>
              <c:f>Kopsavilkums_B!$J$29:$L$29</c:f>
              <c:numCache>
                <c:formatCode>General</c:formatCode>
                <c:ptCount val="3"/>
                <c:pt idx="0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Kopsavilkums_B!$J$30:$L$30</c:f>
              <c:numCache>
                <c:formatCode>General</c:formatCode>
                <c:ptCount val="3"/>
                <c:pt idx="0">
                  <c:v>8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val>
            <c:numRef>
              <c:f>Kopsavilkums_B!$J$21:$L$21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3601010547838E-2"/>
          <c:y val="2.7537920452577638E-3"/>
          <c:w val="0.9023909090015434"/>
          <c:h val="0.95991343396453699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explosion val="13"/>
          <c:dPt>
            <c:idx val="0"/>
            <c:bubble3D val="0"/>
            <c:spPr>
              <a:solidFill>
                <a:schemeClr val="accent6">
                  <a:lumMod val="40000"/>
                  <a:lumOff val="6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explosion val="0"/>
            <c:spPr>
              <a:solidFill>
                <a:schemeClr val="accent2">
                  <a:lumMod val="40000"/>
                  <a:lumOff val="6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Kopsavilkums_B!$V$10:$V$11</c:f>
              <c:numCache>
                <c:formatCode>General</c:formatCode>
                <c:ptCount val="2"/>
                <c:pt idx="0">
                  <c:v>12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Kopsavilkums_B!$W$18:$AB$18</c:f>
              <c:strCache>
                <c:ptCount val="6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D-4C7D-AE87-83F62A963B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9ED-4C7D-AE87-83F62A963B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D-4C7D-AE87-83F62A963B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ED-4C7D-AE87-83F62A963B7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D-4C7D-AE87-83F62A963B77}"/>
              </c:ext>
            </c:extLst>
          </c:dPt>
          <c:dPt>
            <c:idx val="5"/>
            <c:invertIfNegative val="0"/>
            <c:bubble3D val="0"/>
            <c:spPr>
              <a:solidFill>
                <a:schemeClr val="bg2">
                  <a:alpha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9ED-4C7D-AE87-83F62A963B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Kopsavilkums_B!$W$18:$AB$18</c:f>
              <c:numCache>
                <c:formatCode>General</c:formatCode>
                <c:ptCount val="6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D-4C7D-AE87-83F62A96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540186640147447E-2"/>
          <c:y val="5.8129023546831624E-2"/>
          <c:w val="0.97891962671970512"/>
          <c:h val="0.927338720566460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43-45CB-8C4F-CECBC116781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43-45CB-8C4F-CECBC11678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943-45CB-8C4F-CECBC116781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43-45CB-8C4F-CECBC116781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43-45CB-8C4F-CECBC116781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943-45CB-8C4F-CECBC11678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Kopsavilkums_B!$W$24:$AB$24</c:f>
              <c:numCache>
                <c:formatCode>General</c:formatCode>
                <c:ptCount val="6"/>
                <c:pt idx="0">
                  <c:v>0</c:v>
                </c:pt>
                <c:pt idx="1">
                  <c:v>8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943-45CB-8C4F-CECBC1167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69587119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Apstrade_B!$AM$6:$AM$9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8-4DAF-949B-7C54E7B972D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8-4DAF-949B-7C54E7B972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8-4DAF-949B-7C54E7B972DC}"/>
              </c:ext>
            </c:extLst>
          </c:dPt>
          <c:val>
            <c:numRef>
              <c:f>Kopsavilkums_B!$J$12:$L$12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8-4DAF-949B-7C54E7B9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89706789981292E-2"/>
          <c:y val="9.2646454176841003E-2"/>
          <c:w val="0.90394101716149122"/>
          <c:h val="0.850258525319438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5D-4F0E-A7F4-C42ACB0D09E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5D-4F0E-A7F4-C42ACB0D09E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5D-4F0E-A7F4-C42ACB0D09E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5D-4F0E-A7F4-C42ACB0D09E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alpha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5D-4F0E-A7F4-C42ACB0D09EC}"/>
              </c:ext>
            </c:extLst>
          </c:dPt>
          <c:val>
            <c:numRef>
              <c:f>Kopsavilkums_B!$X$28:$X$32</c:f>
              <c:numCache>
                <c:formatCode>0%</c:formatCode>
                <c:ptCount val="5"/>
                <c:pt idx="0">
                  <c:v>0.26666666666666666</c:v>
                </c:pt>
                <c:pt idx="1">
                  <c:v>0.31666666666666665</c:v>
                </c:pt>
                <c:pt idx="2">
                  <c:v>0</c:v>
                </c:pt>
                <c:pt idx="3">
                  <c:v>0</c:v>
                </c:pt>
                <c:pt idx="4">
                  <c:v>0.41666666666666669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5D-4F0E-A7F4-C42ACB0D0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22086624"/>
        <c:axId val="1522089504"/>
      </c:barChart>
      <c:catAx>
        <c:axId val="1522086624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1522089504"/>
        <c:crossesAt val="0"/>
        <c:auto val="1"/>
        <c:lblAlgn val="ctr"/>
        <c:lblOffset val="100"/>
        <c:noMultiLvlLbl val="0"/>
      </c:catAx>
      <c:valAx>
        <c:axId val="1522089504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lv-LV"/>
          </a:p>
        </c:txPr>
        <c:crossAx val="152208662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Apstrade_B!$AR$6:$AR$9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Apstrade_B!$AW$6:$AW$9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Apstrade_B!$BB$6:$BB$9</c:f>
              <c:numCache>
                <c:formatCode>General</c:formatCode>
                <c:ptCount val="4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Apstrade_B!$BG$6:$BG$9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7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Apstrade_B!$BL$6:$BL$9</c:f>
              <c:numCache>
                <c:formatCode>General</c:formatCode>
                <c:ptCount val="4"/>
                <c:pt idx="0">
                  <c:v>1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Apstrade_B!$Q$8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Apstrade_B!$B$6:$B$9</c:f>
              <c:numCache>
                <c:formatCode>General</c:formatCode>
                <c:ptCount val="4"/>
              </c:numCache>
            </c:numRef>
          </c:cat>
          <c:val>
            <c:numRef>
              <c:f>Apstrade_B!$Q$9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18" Type="http://schemas.openxmlformats.org/officeDocument/2006/relationships/chart" Target="../charts/chart37.xml"/><Relationship Id="rId3" Type="http://schemas.openxmlformats.org/officeDocument/2006/relationships/chart" Target="../charts/chart22.xml"/><Relationship Id="rId21" Type="http://schemas.openxmlformats.org/officeDocument/2006/relationships/chart" Target="../charts/chart40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17" Type="http://schemas.openxmlformats.org/officeDocument/2006/relationships/chart" Target="../charts/chart36.xml"/><Relationship Id="rId2" Type="http://schemas.openxmlformats.org/officeDocument/2006/relationships/chart" Target="../charts/chart21.xml"/><Relationship Id="rId16" Type="http://schemas.openxmlformats.org/officeDocument/2006/relationships/chart" Target="../charts/chart35.xml"/><Relationship Id="rId20" Type="http://schemas.openxmlformats.org/officeDocument/2006/relationships/chart" Target="../charts/chart39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24" Type="http://schemas.openxmlformats.org/officeDocument/2006/relationships/image" Target="../media/image1.png"/><Relationship Id="rId5" Type="http://schemas.openxmlformats.org/officeDocument/2006/relationships/chart" Target="../charts/chart24.xml"/><Relationship Id="rId15" Type="http://schemas.openxmlformats.org/officeDocument/2006/relationships/chart" Target="../charts/chart34.xml"/><Relationship Id="rId23" Type="http://schemas.openxmlformats.org/officeDocument/2006/relationships/hyperlink" Target="https://www.varam.gov.lv/lv/pakalpojumu-vides-pilnveide" TargetMode="External"/><Relationship Id="rId10" Type="http://schemas.openxmlformats.org/officeDocument/2006/relationships/chart" Target="../charts/chart29.xml"/><Relationship Id="rId19" Type="http://schemas.openxmlformats.org/officeDocument/2006/relationships/chart" Target="../charts/chart38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Relationship Id="rId14" Type="http://schemas.openxmlformats.org/officeDocument/2006/relationships/chart" Target="../charts/chart33.xml"/><Relationship Id="rId22" Type="http://schemas.openxmlformats.org/officeDocument/2006/relationships/chart" Target="../charts/char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647701</xdr:colOff>
      <xdr:row>3</xdr:row>
      <xdr:rowOff>30957</xdr:rowOff>
    </xdr:from>
    <xdr:to>
      <xdr:col>16</xdr:col>
      <xdr:colOff>2019301</xdr:colOff>
      <xdr:row>4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662609</xdr:colOff>
      <xdr:row>3</xdr:row>
      <xdr:rowOff>24848</xdr:rowOff>
    </xdr:from>
    <xdr:to>
      <xdr:col>21</xdr:col>
      <xdr:colOff>2034209</xdr:colOff>
      <xdr:row>3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646043</xdr:colOff>
      <xdr:row>3</xdr:row>
      <xdr:rowOff>33131</xdr:rowOff>
    </xdr:from>
    <xdr:to>
      <xdr:col>26</xdr:col>
      <xdr:colOff>2017643</xdr:colOff>
      <xdr:row>3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637761</xdr:colOff>
      <xdr:row>3</xdr:row>
      <xdr:rowOff>0</xdr:rowOff>
    </xdr:from>
    <xdr:to>
      <xdr:col>38</xdr:col>
      <xdr:colOff>2009361</xdr:colOff>
      <xdr:row>3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43</xdr:col>
      <xdr:colOff>612913</xdr:colOff>
      <xdr:row>3</xdr:row>
      <xdr:rowOff>16565</xdr:rowOff>
    </xdr:from>
    <xdr:to>
      <xdr:col>43</xdr:col>
      <xdr:colOff>1984513</xdr:colOff>
      <xdr:row>3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48</xdr:col>
      <xdr:colOff>654326</xdr:colOff>
      <xdr:row>3</xdr:row>
      <xdr:rowOff>24847</xdr:rowOff>
    </xdr:from>
    <xdr:to>
      <xdr:col>48</xdr:col>
      <xdr:colOff>2025926</xdr:colOff>
      <xdr:row>3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53</xdr:col>
      <xdr:colOff>654326</xdr:colOff>
      <xdr:row>3</xdr:row>
      <xdr:rowOff>8283</xdr:rowOff>
    </xdr:from>
    <xdr:to>
      <xdr:col>53</xdr:col>
      <xdr:colOff>2025926</xdr:colOff>
      <xdr:row>3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58</xdr:col>
      <xdr:colOff>662609</xdr:colOff>
      <xdr:row>3</xdr:row>
      <xdr:rowOff>0</xdr:rowOff>
    </xdr:from>
    <xdr:to>
      <xdr:col>58</xdr:col>
      <xdr:colOff>2034209</xdr:colOff>
      <xdr:row>3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63</xdr:col>
      <xdr:colOff>646044</xdr:colOff>
      <xdr:row>3</xdr:row>
      <xdr:rowOff>8282</xdr:rowOff>
    </xdr:from>
    <xdr:to>
      <xdr:col>63</xdr:col>
      <xdr:colOff>2017644</xdr:colOff>
      <xdr:row>3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68</xdr:col>
      <xdr:colOff>646044</xdr:colOff>
      <xdr:row>3</xdr:row>
      <xdr:rowOff>8283</xdr:rowOff>
    </xdr:from>
    <xdr:to>
      <xdr:col>68</xdr:col>
      <xdr:colOff>2017644</xdr:colOff>
      <xdr:row>3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73</xdr:col>
      <xdr:colOff>670891</xdr:colOff>
      <xdr:row>3</xdr:row>
      <xdr:rowOff>16565</xdr:rowOff>
    </xdr:from>
    <xdr:to>
      <xdr:col>73</xdr:col>
      <xdr:colOff>2042491</xdr:colOff>
      <xdr:row>3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78</xdr:col>
      <xdr:colOff>670891</xdr:colOff>
      <xdr:row>3</xdr:row>
      <xdr:rowOff>16565</xdr:rowOff>
    </xdr:from>
    <xdr:to>
      <xdr:col>78</xdr:col>
      <xdr:colOff>2042491</xdr:colOff>
      <xdr:row>3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83</xdr:col>
      <xdr:colOff>654326</xdr:colOff>
      <xdr:row>3</xdr:row>
      <xdr:rowOff>16565</xdr:rowOff>
    </xdr:from>
    <xdr:to>
      <xdr:col>83</xdr:col>
      <xdr:colOff>2025926</xdr:colOff>
      <xdr:row>3</xdr:row>
      <xdr:rowOff>1071458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2A935AA-ECF2-45D4-B886-5E392131E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88</xdr:col>
      <xdr:colOff>654326</xdr:colOff>
      <xdr:row>3</xdr:row>
      <xdr:rowOff>16565</xdr:rowOff>
    </xdr:from>
    <xdr:to>
      <xdr:col>88</xdr:col>
      <xdr:colOff>2025926</xdr:colOff>
      <xdr:row>3</xdr:row>
      <xdr:rowOff>1071458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C2672659-1230-445B-8E50-903C83E04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93</xdr:col>
      <xdr:colOff>646044</xdr:colOff>
      <xdr:row>3</xdr:row>
      <xdr:rowOff>16565</xdr:rowOff>
    </xdr:from>
    <xdr:to>
      <xdr:col>93</xdr:col>
      <xdr:colOff>2017644</xdr:colOff>
      <xdr:row>3</xdr:row>
      <xdr:rowOff>1071458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1B2831F-3405-4339-ADA6-C8FFBFBE3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98</xdr:col>
      <xdr:colOff>654326</xdr:colOff>
      <xdr:row>3</xdr:row>
      <xdr:rowOff>8283</xdr:rowOff>
    </xdr:from>
    <xdr:to>
      <xdr:col>98</xdr:col>
      <xdr:colOff>2025926</xdr:colOff>
      <xdr:row>3</xdr:row>
      <xdr:rowOff>1063176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C7A9A2F-54DE-4358-B09F-0DCC97B34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103</xdr:col>
      <xdr:colOff>654326</xdr:colOff>
      <xdr:row>3</xdr:row>
      <xdr:rowOff>16566</xdr:rowOff>
    </xdr:from>
    <xdr:to>
      <xdr:col>103</xdr:col>
      <xdr:colOff>2025926</xdr:colOff>
      <xdr:row>3</xdr:row>
      <xdr:rowOff>1071459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45DA063-DE39-4E07-934A-FD80C11DA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108</xdr:col>
      <xdr:colOff>646044</xdr:colOff>
      <xdr:row>3</xdr:row>
      <xdr:rowOff>0</xdr:rowOff>
    </xdr:from>
    <xdr:to>
      <xdr:col>108</xdr:col>
      <xdr:colOff>2017644</xdr:colOff>
      <xdr:row>3</xdr:row>
      <xdr:rowOff>1054893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73BB98C5-74DC-4D43-A2AD-05C57FD1E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944217</xdr:colOff>
      <xdr:row>3</xdr:row>
      <xdr:rowOff>24848</xdr:rowOff>
    </xdr:from>
    <xdr:to>
      <xdr:col>12</xdr:col>
      <xdr:colOff>2315817</xdr:colOff>
      <xdr:row>3</xdr:row>
      <xdr:rowOff>1078913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8164</xdr:colOff>
      <xdr:row>8</xdr:row>
      <xdr:rowOff>3402</xdr:rowOff>
    </xdr:from>
    <xdr:to>
      <xdr:col>14</xdr:col>
      <xdr:colOff>0</xdr:colOff>
      <xdr:row>8</xdr:row>
      <xdr:rowOff>432288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421821</xdr:colOff>
      <xdr:row>13</xdr:row>
      <xdr:rowOff>428886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421821</xdr:colOff>
      <xdr:row>9</xdr:row>
      <xdr:rowOff>428886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10</xdr:row>
      <xdr:rowOff>0</xdr:rowOff>
    </xdr:from>
    <xdr:to>
      <xdr:col>13</xdr:col>
      <xdr:colOff>421821</xdr:colOff>
      <xdr:row>10</xdr:row>
      <xdr:rowOff>428886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421821</xdr:colOff>
      <xdr:row>6</xdr:row>
      <xdr:rowOff>428886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14</xdr:row>
      <xdr:rowOff>0</xdr:rowOff>
    </xdr:from>
    <xdr:to>
      <xdr:col>13</xdr:col>
      <xdr:colOff>421821</xdr:colOff>
      <xdr:row>14</xdr:row>
      <xdr:rowOff>428886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16</xdr:row>
      <xdr:rowOff>0</xdr:rowOff>
    </xdr:from>
    <xdr:to>
      <xdr:col>13</xdr:col>
      <xdr:colOff>421821</xdr:colOff>
      <xdr:row>16</xdr:row>
      <xdr:rowOff>428886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16</xdr:row>
      <xdr:rowOff>440871</xdr:rowOff>
    </xdr:from>
    <xdr:to>
      <xdr:col>13</xdr:col>
      <xdr:colOff>421821</xdr:colOff>
      <xdr:row>17</xdr:row>
      <xdr:rowOff>428886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4F4CEBD-C646-49F8-ACE7-3A2D9B388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421821</xdr:colOff>
      <xdr:row>19</xdr:row>
      <xdr:rowOff>428886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20</xdr:row>
      <xdr:rowOff>0</xdr:rowOff>
    </xdr:from>
    <xdr:to>
      <xdr:col>13</xdr:col>
      <xdr:colOff>421821</xdr:colOff>
      <xdr:row>20</xdr:row>
      <xdr:rowOff>428886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421821</xdr:colOff>
      <xdr:row>21</xdr:row>
      <xdr:rowOff>428886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EEDD27E-D6B5-447C-8918-6E2D5E576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22</xdr:row>
      <xdr:rowOff>0</xdr:rowOff>
    </xdr:from>
    <xdr:to>
      <xdr:col>13</xdr:col>
      <xdr:colOff>421821</xdr:colOff>
      <xdr:row>22</xdr:row>
      <xdr:rowOff>428886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81F31F7-941D-4A48-A928-F2F42327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23</xdr:row>
      <xdr:rowOff>250371</xdr:rowOff>
    </xdr:from>
    <xdr:to>
      <xdr:col>13</xdr:col>
      <xdr:colOff>421821</xdr:colOff>
      <xdr:row>24</xdr:row>
      <xdr:rowOff>428886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0</xdr:colOff>
      <xdr:row>25</xdr:row>
      <xdr:rowOff>0</xdr:rowOff>
    </xdr:from>
    <xdr:to>
      <xdr:col>13</xdr:col>
      <xdr:colOff>421821</xdr:colOff>
      <xdr:row>25</xdr:row>
      <xdr:rowOff>428886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5B63E52-1EFE-4440-BD34-444D79F93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0</xdr:colOff>
      <xdr:row>27</xdr:row>
      <xdr:rowOff>0</xdr:rowOff>
    </xdr:from>
    <xdr:to>
      <xdr:col>13</xdr:col>
      <xdr:colOff>421821</xdr:colOff>
      <xdr:row>27</xdr:row>
      <xdr:rowOff>428886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28</xdr:row>
      <xdr:rowOff>0</xdr:rowOff>
    </xdr:from>
    <xdr:to>
      <xdr:col>13</xdr:col>
      <xdr:colOff>421821</xdr:colOff>
      <xdr:row>28</xdr:row>
      <xdr:rowOff>428886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421821</xdr:colOff>
      <xdr:row>29</xdr:row>
      <xdr:rowOff>428886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23</xdr:col>
      <xdr:colOff>66674</xdr:colOff>
      <xdr:row>6</xdr:row>
      <xdr:rowOff>276226</xdr:rowOff>
    </xdr:from>
    <xdr:to>
      <xdr:col>27</xdr:col>
      <xdr:colOff>19049</xdr:colOff>
      <xdr:row>12</xdr:row>
      <xdr:rowOff>228602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21</xdr:col>
      <xdr:colOff>523874</xdr:colOff>
      <xdr:row>13</xdr:row>
      <xdr:rowOff>201704</xdr:rowOff>
    </xdr:from>
    <xdr:to>
      <xdr:col>28</xdr:col>
      <xdr:colOff>56030</xdr:colOff>
      <xdr:row>15</xdr:row>
      <xdr:rowOff>212911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85CDAE-D1A0-DCD8-C316-DD04E9939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21</xdr:col>
      <xdr:colOff>560294</xdr:colOff>
      <xdr:row>19</xdr:row>
      <xdr:rowOff>28575</xdr:rowOff>
    </xdr:from>
    <xdr:to>
      <xdr:col>28</xdr:col>
      <xdr:colOff>22412</xdr:colOff>
      <xdr:row>21</xdr:row>
      <xdr:rowOff>403412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A3BB58-5C51-4727-8F50-DC325D136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421821</xdr:colOff>
      <xdr:row>11</xdr:row>
      <xdr:rowOff>428886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A4CDAB-CCC0-477A-9350-85DD82FBD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23</xdr:col>
      <xdr:colOff>549087</xdr:colOff>
      <xdr:row>26</xdr:row>
      <xdr:rowOff>11206</xdr:rowOff>
    </xdr:from>
    <xdr:to>
      <xdr:col>28</xdr:col>
      <xdr:colOff>201705</xdr:colOff>
      <xdr:row>32</xdr:row>
      <xdr:rowOff>134471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91DFC7E-1139-4EA8-8B24-1502642C9C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2</xdr:col>
      <xdr:colOff>2896038</xdr:colOff>
      <xdr:row>30</xdr:row>
      <xdr:rowOff>129393</xdr:rowOff>
    </xdr:from>
    <xdr:to>
      <xdr:col>6</xdr:col>
      <xdr:colOff>179294</xdr:colOff>
      <xdr:row>33</xdr:row>
      <xdr:rowOff>284543</xdr:rowOff>
    </xdr:to>
    <xdr:pic>
      <xdr:nvPicPr>
        <xdr:cNvPr id="30" name="Picture 29" descr="A qr code on a white background&#10;&#10;Description automatically generated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1B8F1974-38A0-83EC-2F0E-FD4EEE4D3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658038" y="10842217"/>
          <a:ext cx="1474256" cy="1466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sheetPr>
    <outlinePr summaryBelow="0"/>
  </sheetPr>
  <dimension ref="A1:EF24"/>
  <sheetViews>
    <sheetView showGridLines="0" showZeros="0" zoomScaleNormal="100" workbookViewId="0">
      <pane xSplit="16" ySplit="10" topLeftCell="Q11" activePane="bottomRight" state="frozen"/>
      <selection activeCell="A2" sqref="A2"/>
      <selection pane="topRight" activeCell="M2" sqref="M2"/>
      <selection pane="bottomLeft" activeCell="A11" sqref="A11"/>
      <selection pane="bottomRight" activeCell="AF1" sqref="AF1"/>
    </sheetView>
  </sheetViews>
  <sheetFormatPr defaultRowHeight="12.75" x14ac:dyDescent="0.2"/>
  <cols>
    <col min="1" max="1" width="5.7109375" style="15" customWidth="1"/>
    <col min="2" max="2" width="5.7109375" style="1" customWidth="1"/>
    <col min="3" max="3" width="10.7109375" style="2" customWidth="1"/>
    <col min="4" max="4" width="10.7109375" style="3" customWidth="1"/>
    <col min="5" max="5" width="10.7109375" style="2" customWidth="1"/>
    <col min="6" max="11" width="2.7109375" style="1" hidden="1" customWidth="1"/>
    <col min="12" max="12" width="5.28515625" style="149" customWidth="1" collapsed="1"/>
    <col min="13" max="13" width="45.7109375" style="27" customWidth="1"/>
    <col min="14" max="14" width="4.7109375" style="1" hidden="1" customWidth="1"/>
    <col min="15" max="15" width="9.7109375" style="1" customWidth="1"/>
    <col min="16" max="16" width="11.7109375" style="1" customWidth="1"/>
    <col min="17" max="17" width="40.7109375" style="1" customWidth="1"/>
    <col min="18" max="21" width="2.7109375" style="1" hidden="1" customWidth="1"/>
    <col min="22" max="22" width="40.7109375" style="1" customWidth="1"/>
    <col min="23" max="26" width="2.7109375" style="1" hidden="1" customWidth="1"/>
    <col min="27" max="27" width="40.7109375" style="1" customWidth="1"/>
    <col min="28" max="31" width="2.7109375" style="1" hidden="1" customWidth="1"/>
    <col min="32" max="32" width="40.7109375" style="1" customWidth="1"/>
    <col min="33" max="33" width="3.7109375" style="1" hidden="1" customWidth="1" collapsed="1"/>
    <col min="34" max="38" width="3.7109375" style="1" hidden="1" customWidth="1"/>
    <col min="39" max="39" width="40.7109375" style="1" customWidth="1"/>
    <col min="40" max="43" width="2.7109375" style="1" hidden="1" customWidth="1"/>
    <col min="44" max="44" width="40.7109375" style="1" customWidth="1"/>
    <col min="45" max="48" width="2.7109375" style="1" hidden="1" customWidth="1"/>
    <col min="49" max="49" width="40.7109375" style="1" customWidth="1"/>
    <col min="50" max="53" width="2.7109375" style="1" hidden="1" customWidth="1"/>
    <col min="54" max="54" width="40.7109375" style="1" customWidth="1"/>
    <col min="55" max="58" width="2.7109375" style="1" hidden="1" customWidth="1"/>
    <col min="59" max="59" width="40.7109375" style="1" customWidth="1"/>
    <col min="60" max="63" width="2.7109375" style="1" hidden="1" customWidth="1"/>
    <col min="64" max="64" width="40.7109375" style="1" customWidth="1"/>
    <col min="65" max="68" width="2.7109375" style="1" hidden="1" customWidth="1"/>
    <col min="69" max="69" width="40.7109375" style="1" customWidth="1"/>
    <col min="70" max="73" width="2.7109375" style="1" hidden="1" customWidth="1"/>
    <col min="74" max="74" width="40.7109375" style="1" customWidth="1"/>
    <col min="75" max="78" width="2.7109375" style="1" hidden="1" customWidth="1"/>
    <col min="79" max="79" width="40.7109375" style="1" customWidth="1"/>
    <col min="80" max="83" width="2.7109375" style="1" hidden="1" customWidth="1"/>
    <col min="84" max="84" width="40.7109375" style="1" customWidth="1"/>
    <col min="85" max="88" width="2.7109375" style="1" hidden="1" customWidth="1"/>
    <col min="89" max="89" width="40.7109375" style="1" customWidth="1"/>
    <col min="90" max="93" width="2.7109375" style="1" hidden="1" customWidth="1"/>
    <col min="94" max="94" width="40.7109375" style="1" customWidth="1"/>
    <col min="95" max="98" width="2.7109375" style="1" hidden="1" customWidth="1"/>
    <col min="99" max="99" width="40.7109375" style="1" customWidth="1"/>
    <col min="100" max="103" width="2.7109375" style="1" hidden="1" customWidth="1"/>
    <col min="104" max="104" width="40.7109375" style="1" customWidth="1"/>
    <col min="105" max="108" width="2.7109375" style="1" hidden="1" customWidth="1"/>
    <col min="109" max="109" width="40.7109375" style="1" customWidth="1"/>
    <col min="110" max="113" width="2.7109375" style="1" hidden="1" customWidth="1"/>
    <col min="114" max="16384" width="9.140625" style="1"/>
  </cols>
  <sheetData>
    <row r="1" spans="1:113" ht="84.95" customHeight="1" x14ac:dyDescent="0.2">
      <c r="A1" s="16" t="s">
        <v>4</v>
      </c>
      <c r="B1" s="5" t="s">
        <v>5</v>
      </c>
      <c r="C1" s="10" t="s">
        <v>6</v>
      </c>
      <c r="D1" s="33" t="s">
        <v>7</v>
      </c>
      <c r="E1" s="10" t="s">
        <v>65</v>
      </c>
      <c r="F1" s="32"/>
      <c r="G1" s="32"/>
      <c r="H1" s="32"/>
      <c r="I1" s="32"/>
      <c r="J1" s="32"/>
      <c r="K1" s="32"/>
      <c r="L1" s="147" t="s">
        <v>93</v>
      </c>
      <c r="M1" s="5" t="s">
        <v>99</v>
      </c>
      <c r="N1" s="5"/>
      <c r="O1" s="5" t="s">
        <v>103</v>
      </c>
      <c r="P1" s="22"/>
      <c r="Q1" s="5" t="s">
        <v>104</v>
      </c>
      <c r="R1" s="5"/>
      <c r="S1" s="5"/>
      <c r="T1" s="5"/>
      <c r="U1" s="5"/>
      <c r="V1" s="5" t="s">
        <v>105</v>
      </c>
      <c r="W1" s="5"/>
      <c r="X1" s="5"/>
      <c r="Y1" s="5"/>
      <c r="Z1" s="5"/>
      <c r="AA1" s="5" t="s">
        <v>106</v>
      </c>
      <c r="AB1" s="5"/>
      <c r="AC1" s="5"/>
      <c r="AD1" s="5"/>
      <c r="AE1" s="5"/>
      <c r="AF1" s="11" t="s">
        <v>173</v>
      </c>
      <c r="AG1" s="5"/>
      <c r="AH1" s="5"/>
      <c r="AI1" s="5"/>
      <c r="AJ1" s="5"/>
      <c r="AK1" s="5"/>
      <c r="AL1" s="5"/>
      <c r="AM1" s="5" t="s">
        <v>107</v>
      </c>
      <c r="AN1" s="5"/>
      <c r="AO1" s="5"/>
      <c r="AP1" s="5"/>
      <c r="AQ1" s="5"/>
      <c r="AR1" s="5" t="s">
        <v>108</v>
      </c>
      <c r="AS1" s="5"/>
      <c r="AT1" s="5"/>
      <c r="AU1" s="5"/>
      <c r="AV1" s="5"/>
      <c r="AW1" s="5" t="s">
        <v>109</v>
      </c>
      <c r="AX1" s="5"/>
      <c r="AY1" s="5"/>
      <c r="AZ1" s="5"/>
      <c r="BA1" s="5"/>
      <c r="BB1" s="5" t="s">
        <v>110</v>
      </c>
      <c r="BC1" s="5"/>
      <c r="BD1" s="5"/>
      <c r="BE1" s="5"/>
      <c r="BF1" s="5"/>
      <c r="BG1" s="5" t="s">
        <v>111</v>
      </c>
      <c r="BH1" s="5"/>
      <c r="BI1" s="5"/>
      <c r="BJ1" s="5"/>
      <c r="BK1" s="5"/>
      <c r="BL1" s="5" t="s">
        <v>112</v>
      </c>
      <c r="BM1" s="5"/>
      <c r="BN1" s="5"/>
      <c r="BO1" s="5"/>
      <c r="BP1" s="5"/>
      <c r="BQ1" s="5" t="s">
        <v>113</v>
      </c>
      <c r="BR1" s="5"/>
      <c r="BS1" s="5"/>
      <c r="BT1" s="5"/>
      <c r="BU1" s="5"/>
      <c r="BV1" s="5" t="s">
        <v>114</v>
      </c>
      <c r="BW1" s="5"/>
      <c r="BX1" s="5"/>
      <c r="BY1" s="5"/>
      <c r="BZ1" s="5"/>
      <c r="CA1" s="5" t="s">
        <v>115</v>
      </c>
      <c r="CB1" s="5"/>
      <c r="CC1" s="5"/>
      <c r="CD1" s="5"/>
      <c r="CE1" s="5"/>
      <c r="CF1" s="5" t="s">
        <v>116</v>
      </c>
      <c r="CG1" s="5"/>
      <c r="CH1" s="5"/>
      <c r="CI1" s="5"/>
      <c r="CJ1" s="5"/>
      <c r="CK1" s="5" t="s">
        <v>117</v>
      </c>
      <c r="CL1" s="5"/>
      <c r="CM1" s="5"/>
      <c r="CN1" s="5"/>
      <c r="CO1" s="5"/>
      <c r="CP1" s="5" t="s">
        <v>118</v>
      </c>
      <c r="CQ1" s="5"/>
      <c r="CR1" s="5"/>
      <c r="CS1" s="5"/>
      <c r="CT1" s="5"/>
      <c r="CU1" s="5" t="s">
        <v>119</v>
      </c>
      <c r="CV1" s="5"/>
      <c r="CW1" s="5"/>
      <c r="CX1" s="5"/>
      <c r="CY1" s="5"/>
      <c r="CZ1" s="5" t="s">
        <v>120</v>
      </c>
      <c r="DA1" s="5"/>
      <c r="DB1" s="5"/>
      <c r="DC1" s="5"/>
      <c r="DD1" s="5"/>
      <c r="DE1" s="5" t="s">
        <v>121</v>
      </c>
      <c r="DF1" s="5"/>
      <c r="DG1" s="5"/>
      <c r="DH1" s="5"/>
      <c r="DI1" s="5"/>
    </row>
    <row r="2" spans="1:113" ht="14.25" customHeight="1" x14ac:dyDescent="0.2">
      <c r="A2" s="4">
        <f>COUNTA(A11:A63)</f>
        <v>14</v>
      </c>
      <c r="B2" s="5">
        <f>COUNTA(B11:B63)</f>
        <v>14</v>
      </c>
      <c r="C2" s="5">
        <f>COUNTA(C11:C63)</f>
        <v>14</v>
      </c>
      <c r="D2" s="5">
        <f>COUNTA(D11:D63)</f>
        <v>14</v>
      </c>
      <c r="E2" s="5">
        <f>COUNTA(E11:E63)</f>
        <v>14</v>
      </c>
      <c r="F2" s="32">
        <f>SUM(F11:F63)</f>
        <v>0</v>
      </c>
      <c r="G2" s="32">
        <f>SUM(G11:G63)</f>
        <v>8</v>
      </c>
      <c r="H2" s="32">
        <f>SUM(H11:H63)</f>
        <v>4</v>
      </c>
      <c r="I2" s="32">
        <f>SUM(I11:I63)</f>
        <v>0</v>
      </c>
      <c r="J2" s="32">
        <f>SUM(J11:J63)</f>
        <v>0</v>
      </c>
      <c r="K2" s="32">
        <f>SUM(K11:K63)</f>
        <v>0</v>
      </c>
      <c r="L2" s="4">
        <f>COUNTA(L11:L63)</f>
        <v>0</v>
      </c>
      <c r="M2" s="5">
        <f>COUNTA(M11:M63)</f>
        <v>14</v>
      </c>
      <c r="N2" s="5"/>
      <c r="O2" s="5">
        <f>COUNTA(O11:O235)</f>
        <v>14</v>
      </c>
      <c r="P2" s="22"/>
      <c r="Q2" s="5">
        <f>COUNTA(Q11:Q63)</f>
        <v>14</v>
      </c>
      <c r="R2" s="32"/>
      <c r="S2" s="32"/>
      <c r="T2" s="32"/>
      <c r="U2" s="32"/>
      <c r="V2" s="5">
        <f>COUNTA(V11:V63)</f>
        <v>14</v>
      </c>
      <c r="W2" s="32"/>
      <c r="X2" s="32"/>
      <c r="Y2" s="32"/>
      <c r="Z2" s="32"/>
      <c r="AA2" s="5">
        <f>COUNTA(AA11:AA63)</f>
        <v>14</v>
      </c>
      <c r="AB2" s="32"/>
      <c r="AC2" s="32"/>
      <c r="AD2" s="32"/>
      <c r="AE2" s="32"/>
      <c r="AF2" s="5">
        <f>COUNTA(AF11:AF63)</f>
        <v>14</v>
      </c>
      <c r="AG2" s="32">
        <f>SUM(AG11:AG235)</f>
        <v>1</v>
      </c>
      <c r="AH2" s="32">
        <f>SUM(AH11:AH235)</f>
        <v>4</v>
      </c>
      <c r="AI2" s="32">
        <f>SUM(AI11:AI235)</f>
        <v>3</v>
      </c>
      <c r="AJ2" s="32">
        <f>SUM(AJ11:AJ235)</f>
        <v>1</v>
      </c>
      <c r="AK2" s="32">
        <f>SUM(AK11:AK235)</f>
        <v>0</v>
      </c>
      <c r="AL2" s="32">
        <f>SUM(AL11:AL235)</f>
        <v>3</v>
      </c>
      <c r="AM2" s="5">
        <f>COUNTA(AM11:AM63)</f>
        <v>14</v>
      </c>
      <c r="AN2" s="32"/>
      <c r="AO2" s="32"/>
      <c r="AP2" s="32"/>
      <c r="AQ2" s="32"/>
      <c r="AR2" s="5">
        <f>COUNTA(AR11:AR63)</f>
        <v>14</v>
      </c>
      <c r="AS2" s="32"/>
      <c r="AT2" s="32"/>
      <c r="AU2" s="32"/>
      <c r="AV2" s="32"/>
      <c r="AW2" s="5">
        <f>COUNTA(AW11:AW63)</f>
        <v>14</v>
      </c>
      <c r="AX2" s="32"/>
      <c r="AY2" s="32"/>
      <c r="AZ2" s="32"/>
      <c r="BA2" s="32"/>
      <c r="BB2" s="5">
        <f>COUNTA(BB11:BB63)</f>
        <v>14</v>
      </c>
      <c r="BC2" s="32"/>
      <c r="BD2" s="32"/>
      <c r="BE2" s="32"/>
      <c r="BF2" s="32"/>
      <c r="BG2" s="5">
        <f>COUNTA(BG11:BG63)</f>
        <v>14</v>
      </c>
      <c r="BH2" s="32"/>
      <c r="BI2" s="32"/>
      <c r="BJ2" s="32"/>
      <c r="BK2" s="32"/>
      <c r="BL2" s="5">
        <f>COUNTA(BL11:BL63)</f>
        <v>14</v>
      </c>
      <c r="BM2" s="32"/>
      <c r="BN2" s="32"/>
      <c r="BO2" s="32"/>
      <c r="BP2" s="32"/>
      <c r="BQ2" s="5">
        <f>COUNTA(BQ11:BQ63)</f>
        <v>14</v>
      </c>
      <c r="BR2" s="32"/>
      <c r="BS2" s="32"/>
      <c r="BT2" s="32"/>
      <c r="BU2" s="32"/>
      <c r="BV2" s="5">
        <f>COUNTA(BV11:BV63)</f>
        <v>14</v>
      </c>
      <c r="BW2" s="32"/>
      <c r="BX2" s="32"/>
      <c r="BY2" s="32"/>
      <c r="BZ2" s="32"/>
      <c r="CA2" s="5">
        <f>COUNTA(CA11:CA63)</f>
        <v>14</v>
      </c>
      <c r="CB2" s="32"/>
      <c r="CC2" s="32"/>
      <c r="CD2" s="32"/>
      <c r="CE2" s="32"/>
      <c r="CF2" s="5">
        <f>COUNTA(CF11:CF63)</f>
        <v>14</v>
      </c>
      <c r="CG2" s="32"/>
      <c r="CH2" s="32"/>
      <c r="CI2" s="32"/>
      <c r="CJ2" s="32"/>
      <c r="CK2" s="5">
        <f>COUNTA(CK11:CK63)</f>
        <v>14</v>
      </c>
      <c r="CL2" s="32"/>
      <c r="CM2" s="32"/>
      <c r="CN2" s="32"/>
      <c r="CO2" s="32"/>
      <c r="CP2" s="5">
        <f>COUNTA(CP11:CP63)</f>
        <v>14</v>
      </c>
      <c r="CQ2" s="32"/>
      <c r="CR2" s="32"/>
      <c r="CS2" s="32"/>
      <c r="CT2" s="32"/>
      <c r="CU2" s="5">
        <f>COUNTA(CU11:CU63)</f>
        <v>14</v>
      </c>
      <c r="CV2" s="32"/>
      <c r="CW2" s="32"/>
      <c r="CX2" s="32"/>
      <c r="CY2" s="32"/>
      <c r="CZ2" s="5">
        <f>COUNTA(CZ11:CZ63)</f>
        <v>14</v>
      </c>
      <c r="DA2" s="32"/>
      <c r="DB2" s="32"/>
      <c r="DC2" s="32"/>
      <c r="DD2" s="32"/>
      <c r="DE2" s="5">
        <f>COUNTA(DE11:DE63)</f>
        <v>14</v>
      </c>
      <c r="DF2" s="32"/>
      <c r="DG2" s="32"/>
      <c r="DH2" s="32"/>
      <c r="DI2" s="32"/>
    </row>
    <row r="3" spans="1:113" ht="14.25" customHeight="1" x14ac:dyDescent="0.2">
      <c r="A3" s="4">
        <f>SUBTOTAL(103,A11:A63)</f>
        <v>14</v>
      </c>
      <c r="B3" s="5">
        <f>SUBTOTAL(103,B11:B63)</f>
        <v>14</v>
      </c>
      <c r="C3" s="5">
        <f>SUBTOTAL(103,C11:C63)</f>
        <v>14</v>
      </c>
      <c r="D3" s="5">
        <f>SUBTOTAL(103,D11:D63)</f>
        <v>14</v>
      </c>
      <c r="E3" s="5">
        <f>SUBTOTAL(103,E11:E63)</f>
        <v>14</v>
      </c>
      <c r="F3" s="21">
        <f>SUBTOTAL(109,F11:F63)</f>
        <v>0</v>
      </c>
      <c r="G3" s="21">
        <f>SUBTOTAL(109,G11:G63)</f>
        <v>8</v>
      </c>
      <c r="H3" s="21">
        <f>SUBTOTAL(109,H11:H63)</f>
        <v>4</v>
      </c>
      <c r="I3" s="21">
        <f>SUBTOTAL(109,I11:I63)</f>
        <v>0</v>
      </c>
      <c r="J3" s="21">
        <f>SUBTOTAL(109,J11:J63)</f>
        <v>0</v>
      </c>
      <c r="K3" s="21">
        <f>SUBTOTAL(109,K11:K63)</f>
        <v>0</v>
      </c>
      <c r="L3" s="4">
        <f>SUBTOTAL(103,L11:L63)</f>
        <v>0</v>
      </c>
      <c r="M3" s="5">
        <f>SUBTOTAL(103,M11:M63)</f>
        <v>14</v>
      </c>
      <c r="N3" s="5"/>
      <c r="O3" s="5">
        <f>SUBTOTAL(103,O11:O235)</f>
        <v>14</v>
      </c>
      <c r="P3" s="22"/>
      <c r="Q3" s="5">
        <f>SUBTOTAL(103,Q11:Q63)</f>
        <v>14</v>
      </c>
      <c r="R3" s="32"/>
      <c r="S3" s="32"/>
      <c r="T3" s="32"/>
      <c r="U3" s="32"/>
      <c r="V3" s="5">
        <f>SUBTOTAL(103,V11:V63)</f>
        <v>14</v>
      </c>
      <c r="W3" s="32"/>
      <c r="X3" s="32"/>
      <c r="Y3" s="32"/>
      <c r="Z3" s="32"/>
      <c r="AA3" s="5">
        <f>SUBTOTAL(103,AA11:AA63)</f>
        <v>14</v>
      </c>
      <c r="AB3" s="32"/>
      <c r="AC3" s="32"/>
      <c r="AD3" s="32"/>
      <c r="AE3" s="32"/>
      <c r="AF3" s="5">
        <f>SUBTOTAL(103,AF11:AF63)</f>
        <v>14</v>
      </c>
      <c r="AG3" s="21">
        <f>SUBTOTAL(109,AG11:AG235)</f>
        <v>1</v>
      </c>
      <c r="AH3" s="21">
        <f>SUBTOTAL(109,AH11:AH235)</f>
        <v>4</v>
      </c>
      <c r="AI3" s="21">
        <f>SUBTOTAL(109,AI11:AI235)</f>
        <v>3</v>
      </c>
      <c r="AJ3" s="21">
        <f>SUBTOTAL(109,AJ11:AJ235)</f>
        <v>1</v>
      </c>
      <c r="AK3" s="21">
        <f>SUBTOTAL(109,AK11:AK235)</f>
        <v>0</v>
      </c>
      <c r="AL3" s="21">
        <f>SUBTOTAL(109,AL11:AL235)</f>
        <v>3</v>
      </c>
      <c r="AM3" s="5">
        <f>SUBTOTAL(103,AM11:AM63)</f>
        <v>14</v>
      </c>
      <c r="AN3" s="32"/>
      <c r="AO3" s="32"/>
      <c r="AP3" s="32"/>
      <c r="AQ3" s="32"/>
      <c r="AR3" s="5">
        <f>SUBTOTAL(103,AR11:AR63)</f>
        <v>14</v>
      </c>
      <c r="AS3" s="32"/>
      <c r="AT3" s="32"/>
      <c r="AU3" s="32"/>
      <c r="AV3" s="32"/>
      <c r="AW3" s="5">
        <f>SUBTOTAL(103,AW11:AW63)</f>
        <v>14</v>
      </c>
      <c r="AX3" s="32"/>
      <c r="AY3" s="32"/>
      <c r="AZ3" s="32"/>
      <c r="BA3" s="32"/>
      <c r="BB3" s="5">
        <f>SUBTOTAL(103,BB11:BB63)</f>
        <v>14</v>
      </c>
      <c r="BC3" s="32"/>
      <c r="BD3" s="32"/>
      <c r="BE3" s="32"/>
      <c r="BF3" s="32"/>
      <c r="BG3" s="5">
        <f>SUBTOTAL(103,BG11:BG63)</f>
        <v>14</v>
      </c>
      <c r="BH3" s="32"/>
      <c r="BI3" s="32"/>
      <c r="BJ3" s="32"/>
      <c r="BK3" s="32"/>
      <c r="BL3" s="5">
        <f>SUBTOTAL(103,BL11:BL63)</f>
        <v>14</v>
      </c>
      <c r="BM3" s="32"/>
      <c r="BN3" s="32"/>
      <c r="BO3" s="32"/>
      <c r="BP3" s="32"/>
      <c r="BQ3" s="5">
        <f>SUBTOTAL(103,BQ11:BQ63)</f>
        <v>14</v>
      </c>
      <c r="BR3" s="32"/>
      <c r="BS3" s="32"/>
      <c r="BT3" s="32"/>
      <c r="BU3" s="32"/>
      <c r="BV3" s="5">
        <f>SUBTOTAL(103,BV11:BV63)</f>
        <v>14</v>
      </c>
      <c r="BW3" s="32"/>
      <c r="BX3" s="32"/>
      <c r="BY3" s="32"/>
      <c r="BZ3" s="32"/>
      <c r="CA3" s="5">
        <f>SUBTOTAL(103,CA11:CA63)</f>
        <v>14</v>
      </c>
      <c r="CB3" s="32"/>
      <c r="CC3" s="32"/>
      <c r="CD3" s="32"/>
      <c r="CE3" s="32"/>
      <c r="CF3" s="5">
        <f>SUBTOTAL(103,CF11:CF63)</f>
        <v>14</v>
      </c>
      <c r="CG3" s="32"/>
      <c r="CH3" s="32"/>
      <c r="CI3" s="32"/>
      <c r="CJ3" s="32"/>
      <c r="CK3" s="5">
        <f>SUBTOTAL(103,CK11:CK63)</f>
        <v>14</v>
      </c>
      <c r="CL3" s="32"/>
      <c r="CM3" s="32"/>
      <c r="CN3" s="32"/>
      <c r="CO3" s="32"/>
      <c r="CP3" s="5">
        <f>SUBTOTAL(103,CP11:CP63)</f>
        <v>14</v>
      </c>
      <c r="CQ3" s="32"/>
      <c r="CR3" s="32"/>
      <c r="CS3" s="32"/>
      <c r="CT3" s="32"/>
      <c r="CU3" s="5">
        <f>SUBTOTAL(103,CU11:CU63)</f>
        <v>14</v>
      </c>
      <c r="CV3" s="32"/>
      <c r="CW3" s="32"/>
      <c r="CX3" s="32"/>
      <c r="CY3" s="32"/>
      <c r="CZ3" s="5">
        <f>SUBTOTAL(103,CZ11:CZ63)</f>
        <v>14</v>
      </c>
      <c r="DA3" s="32"/>
      <c r="DB3" s="32"/>
      <c r="DC3" s="32"/>
      <c r="DD3" s="32"/>
      <c r="DE3" s="5">
        <f>SUBTOTAL(103,DE11:DE63)</f>
        <v>14</v>
      </c>
      <c r="DF3" s="32"/>
      <c r="DG3" s="32"/>
      <c r="DH3" s="32"/>
      <c r="DI3" s="32"/>
    </row>
    <row r="4" spans="1:113" ht="85.5" customHeight="1" x14ac:dyDescent="0.2">
      <c r="A4" s="16"/>
      <c r="B4" s="5"/>
      <c r="C4" s="5"/>
      <c r="D4" s="5"/>
      <c r="E4" s="5"/>
      <c r="F4" s="105" t="s">
        <v>88</v>
      </c>
      <c r="G4" s="108" t="s">
        <v>89</v>
      </c>
      <c r="H4" s="106" t="s">
        <v>90</v>
      </c>
      <c r="I4" s="107" t="s">
        <v>91</v>
      </c>
      <c r="J4" s="104" t="s">
        <v>92</v>
      </c>
      <c r="K4" s="104" t="s">
        <v>47</v>
      </c>
      <c r="L4" s="145"/>
      <c r="M4" s="5"/>
      <c r="N4" s="5"/>
      <c r="O4" s="5"/>
      <c r="P4" s="8"/>
      <c r="Q4" s="5"/>
      <c r="R4" s="101" t="str">
        <f>$P$6</f>
        <v>nē</v>
      </c>
      <c r="S4" s="102" t="str">
        <f>$P$7</f>
        <v>daļēji</v>
      </c>
      <c r="T4" s="103" t="str">
        <f>$P$8</f>
        <v>jā</v>
      </c>
      <c r="U4" s="100" t="str">
        <f>$P$9</f>
        <v>pakalpojumu nav</v>
      </c>
      <c r="V4" s="5"/>
      <c r="W4" s="101" t="str">
        <f>$P$6</f>
        <v>nē</v>
      </c>
      <c r="X4" s="102" t="str">
        <f>$P$7</f>
        <v>daļēji</v>
      </c>
      <c r="Y4" s="103" t="str">
        <f>$P$8</f>
        <v>jā</v>
      </c>
      <c r="Z4" s="100" t="str">
        <f>$P$9</f>
        <v>pakalpojumu nav</v>
      </c>
      <c r="AA4" s="5"/>
      <c r="AB4" s="101" t="str">
        <f>$P$6</f>
        <v>nē</v>
      </c>
      <c r="AC4" s="102" t="str">
        <f>$P$7</f>
        <v>daļēji</v>
      </c>
      <c r="AD4" s="103" t="str">
        <f>$P$8</f>
        <v>jā</v>
      </c>
      <c r="AE4" s="100" t="str">
        <f>$P$9</f>
        <v>pakalpojumu nav</v>
      </c>
      <c r="AF4" s="40">
        <f>SUBTOTAL(109,AF11:AF235)</f>
        <v>54</v>
      </c>
      <c r="AG4" s="103" t="s">
        <v>87</v>
      </c>
      <c r="AH4" s="102" t="s">
        <v>44</v>
      </c>
      <c r="AI4" s="101" t="s">
        <v>41</v>
      </c>
      <c r="AJ4" s="107" t="s">
        <v>42</v>
      </c>
      <c r="AK4" s="104" t="s">
        <v>122</v>
      </c>
      <c r="AL4" s="183" t="s">
        <v>3</v>
      </c>
      <c r="AM4" s="5"/>
      <c r="AN4" s="101" t="str">
        <f>$P$6</f>
        <v>nē</v>
      </c>
      <c r="AO4" s="102" t="str">
        <f>$P$7</f>
        <v>daļēji</v>
      </c>
      <c r="AP4" s="103" t="str">
        <f>$P$8</f>
        <v>jā</v>
      </c>
      <c r="AQ4" s="100" t="str">
        <f>$P$9</f>
        <v>pakalpojumu nav</v>
      </c>
      <c r="AR4" s="5"/>
      <c r="AS4" s="101" t="str">
        <f>$P$6</f>
        <v>nē</v>
      </c>
      <c r="AT4" s="102" t="str">
        <f>$P$7</f>
        <v>daļēji</v>
      </c>
      <c r="AU4" s="103" t="str">
        <f>$P$8</f>
        <v>jā</v>
      </c>
      <c r="AV4" s="100" t="str">
        <f>$P$9</f>
        <v>pakalpojumu nav</v>
      </c>
      <c r="AW4" s="5"/>
      <c r="AX4" s="101" t="str">
        <f>$P$6</f>
        <v>nē</v>
      </c>
      <c r="AY4" s="102" t="str">
        <f>$P$7</f>
        <v>daļēji</v>
      </c>
      <c r="AZ4" s="103" t="str">
        <f>$P$8</f>
        <v>jā</v>
      </c>
      <c r="BA4" s="100" t="str">
        <f>$P$9</f>
        <v>pakalpojumu nav</v>
      </c>
      <c r="BB4" s="5"/>
      <c r="BC4" s="101" t="str">
        <f>$P$6</f>
        <v>nē</v>
      </c>
      <c r="BD4" s="102" t="str">
        <f>$P$7</f>
        <v>daļēji</v>
      </c>
      <c r="BE4" s="103" t="str">
        <f>$P$8</f>
        <v>jā</v>
      </c>
      <c r="BF4" s="100" t="str">
        <f>$P$9</f>
        <v>pakalpojumu nav</v>
      </c>
      <c r="BG4" s="5"/>
      <c r="BH4" s="101" t="str">
        <f>$P$6</f>
        <v>nē</v>
      </c>
      <c r="BI4" s="102" t="str">
        <f>$P$7</f>
        <v>daļēji</v>
      </c>
      <c r="BJ4" s="103" t="str">
        <f>$P$8</f>
        <v>jā</v>
      </c>
      <c r="BK4" s="100" t="str">
        <f>$P$9</f>
        <v>pakalpojumu nav</v>
      </c>
      <c r="BL4" s="5"/>
      <c r="BM4" s="101" t="str">
        <f>$P$6</f>
        <v>nē</v>
      </c>
      <c r="BN4" s="102" t="str">
        <f>$P$7</f>
        <v>daļēji</v>
      </c>
      <c r="BO4" s="103" t="str">
        <f>$P$8</f>
        <v>jā</v>
      </c>
      <c r="BP4" s="100" t="str">
        <f>$P$9</f>
        <v>pakalpojumu nav</v>
      </c>
      <c r="BQ4" s="5"/>
      <c r="BR4" s="101" t="str">
        <f>$P$6</f>
        <v>nē</v>
      </c>
      <c r="BS4" s="102" t="str">
        <f>$P$7</f>
        <v>daļēji</v>
      </c>
      <c r="BT4" s="103" t="str">
        <f>$P$8</f>
        <v>jā</v>
      </c>
      <c r="BU4" s="100" t="str">
        <f>$P$9</f>
        <v>pakalpojumu nav</v>
      </c>
      <c r="BV4" s="5"/>
      <c r="BW4" s="101" t="str">
        <f>$P$6</f>
        <v>nē</v>
      </c>
      <c r="BX4" s="102" t="str">
        <f>$P$7</f>
        <v>daļēji</v>
      </c>
      <c r="BY4" s="103" t="str">
        <f>$P$8</f>
        <v>jā</v>
      </c>
      <c r="BZ4" s="100" t="str">
        <f>$P$9</f>
        <v>pakalpojumu nav</v>
      </c>
      <c r="CA4" s="5"/>
      <c r="CB4" s="101" t="str">
        <f>$P$6</f>
        <v>nē</v>
      </c>
      <c r="CC4" s="102" t="str">
        <f>$P$7</f>
        <v>daļēji</v>
      </c>
      <c r="CD4" s="103" t="str">
        <f>$P$8</f>
        <v>jā</v>
      </c>
      <c r="CE4" s="100" t="str">
        <f>$P$9</f>
        <v>pakalpojumu nav</v>
      </c>
      <c r="CF4" s="5"/>
      <c r="CG4" s="101" t="str">
        <f>$P$6</f>
        <v>nē</v>
      </c>
      <c r="CH4" s="102" t="str">
        <f>$P$7</f>
        <v>daļēji</v>
      </c>
      <c r="CI4" s="103" t="str">
        <f>$P$8</f>
        <v>jā</v>
      </c>
      <c r="CJ4" s="100" t="str">
        <f>$P$9</f>
        <v>pakalpojumu nav</v>
      </c>
      <c r="CK4" s="5"/>
      <c r="CL4" s="101" t="str">
        <f>$P$6</f>
        <v>nē</v>
      </c>
      <c r="CM4" s="102" t="str">
        <f>$P$7</f>
        <v>daļēji</v>
      </c>
      <c r="CN4" s="103" t="str">
        <f>$P$8</f>
        <v>jā</v>
      </c>
      <c r="CO4" s="100" t="str">
        <f>$P$9</f>
        <v>pakalpojumu nav</v>
      </c>
      <c r="CP4" s="5"/>
      <c r="CQ4" s="101" t="str">
        <f>$P$6</f>
        <v>nē</v>
      </c>
      <c r="CR4" s="102" t="str">
        <f>$P$7</f>
        <v>daļēji</v>
      </c>
      <c r="CS4" s="103" t="str">
        <f>$P$8</f>
        <v>jā</v>
      </c>
      <c r="CT4" s="100" t="str">
        <f>$P$9</f>
        <v>pakalpojumu nav</v>
      </c>
      <c r="CU4" s="5"/>
      <c r="CV4" s="101" t="str">
        <f>$P$6</f>
        <v>nē</v>
      </c>
      <c r="CW4" s="102" t="str">
        <f>$P$7</f>
        <v>daļēji</v>
      </c>
      <c r="CX4" s="103" t="str">
        <f>$P$8</f>
        <v>jā</v>
      </c>
      <c r="CY4" s="100" t="str">
        <f>$P$9</f>
        <v>pakalpojumu nav</v>
      </c>
      <c r="CZ4" s="5"/>
      <c r="DA4" s="101" t="str">
        <f>$P$6</f>
        <v>nē</v>
      </c>
      <c r="DB4" s="102" t="str">
        <f>$P$7</f>
        <v>daļēji</v>
      </c>
      <c r="DC4" s="103" t="str">
        <f>$P$8</f>
        <v>jā</v>
      </c>
      <c r="DD4" s="100" t="str">
        <f>$P$9</f>
        <v>pakalpojumu nav</v>
      </c>
      <c r="DE4" s="5"/>
      <c r="DF4" s="101" t="str">
        <f>$P$6</f>
        <v>nē</v>
      </c>
      <c r="DG4" s="102" t="str">
        <f>$P$7</f>
        <v>daļēji</v>
      </c>
      <c r="DH4" s="103" t="str">
        <f>$P$8</f>
        <v>jā</v>
      </c>
      <c r="DI4" s="100" t="str">
        <f>$P$9</f>
        <v>pakalpojumu nav</v>
      </c>
    </row>
    <row r="5" spans="1:113" ht="15" customHeight="1" x14ac:dyDescent="0.25">
      <c r="A5" s="16"/>
      <c r="B5" s="5"/>
      <c r="C5" s="5"/>
      <c r="D5" s="5"/>
      <c r="E5" s="5"/>
      <c r="F5" s="5"/>
      <c r="G5" s="5"/>
      <c r="H5" s="5"/>
      <c r="I5" s="5"/>
      <c r="J5" s="5"/>
      <c r="K5" s="5"/>
      <c r="L5" s="31"/>
      <c r="M5" s="37" t="s">
        <v>100</v>
      </c>
      <c r="N5" s="5"/>
      <c r="O5" s="5"/>
      <c r="P5" s="36" t="s">
        <v>8</v>
      </c>
      <c r="Q5" s="5">
        <f>R5</f>
        <v>12</v>
      </c>
      <c r="R5" s="204">
        <f>R6+R7+R8+R9</f>
        <v>12</v>
      </c>
      <c r="S5" s="205"/>
      <c r="T5" s="205"/>
      <c r="U5" s="206"/>
      <c r="V5" s="5">
        <f>W5</f>
        <v>12</v>
      </c>
      <c r="W5" s="204">
        <f>W6+W7+W8+W9</f>
        <v>12</v>
      </c>
      <c r="X5" s="205"/>
      <c r="Y5" s="205"/>
      <c r="Z5" s="206"/>
      <c r="AA5" s="5">
        <f>AB5</f>
        <v>12</v>
      </c>
      <c r="AB5" s="204">
        <f>AB6+AB7+AB8+AB9</f>
        <v>12</v>
      </c>
      <c r="AC5" s="205"/>
      <c r="AD5" s="205"/>
      <c r="AE5" s="206"/>
      <c r="AF5" s="184" t="str">
        <f>IF(AF6=0," ","ministrijas, kam nav pakalpojumu")</f>
        <v>ministrijas, kam nav pakalpojumu</v>
      </c>
      <c r="AG5" s="39"/>
      <c r="AH5" s="39"/>
      <c r="AI5" s="39"/>
      <c r="AJ5" s="39"/>
      <c r="AK5" s="39"/>
      <c r="AL5" s="39"/>
      <c r="AM5" s="5">
        <f>AN5</f>
        <v>12</v>
      </c>
      <c r="AN5" s="204">
        <f>AN6+AN7+AN8+AN9</f>
        <v>12</v>
      </c>
      <c r="AO5" s="205"/>
      <c r="AP5" s="205"/>
      <c r="AQ5" s="206"/>
      <c r="AR5" s="5">
        <f>AS5</f>
        <v>12</v>
      </c>
      <c r="AS5" s="204">
        <f>AS6+AS7+AS8+AS9</f>
        <v>12</v>
      </c>
      <c r="AT5" s="205"/>
      <c r="AU5" s="205"/>
      <c r="AV5" s="206"/>
      <c r="AW5" s="5">
        <f>AX5</f>
        <v>12</v>
      </c>
      <c r="AX5" s="204">
        <f>AX6+AX7+AX8+AX9</f>
        <v>12</v>
      </c>
      <c r="AY5" s="205"/>
      <c r="AZ5" s="205"/>
      <c r="BA5" s="206"/>
      <c r="BB5" s="5">
        <f>BC5</f>
        <v>12</v>
      </c>
      <c r="BC5" s="204">
        <f>BC6+BC7+BC8+BC9</f>
        <v>12</v>
      </c>
      <c r="BD5" s="205"/>
      <c r="BE5" s="205"/>
      <c r="BF5" s="206"/>
      <c r="BG5" s="5">
        <f>BH5</f>
        <v>12</v>
      </c>
      <c r="BH5" s="204">
        <f>BH6+BH7+BH8+BH9</f>
        <v>12</v>
      </c>
      <c r="BI5" s="205"/>
      <c r="BJ5" s="205"/>
      <c r="BK5" s="206"/>
      <c r="BL5" s="5">
        <f>BM5</f>
        <v>12</v>
      </c>
      <c r="BM5" s="204">
        <f>BM6+BM7+BM8+BM9</f>
        <v>12</v>
      </c>
      <c r="BN5" s="205"/>
      <c r="BO5" s="205"/>
      <c r="BP5" s="206"/>
      <c r="BQ5" s="5">
        <f>BR5</f>
        <v>12</v>
      </c>
      <c r="BR5" s="204">
        <f>BR6+BR7+BR8+BR9</f>
        <v>12</v>
      </c>
      <c r="BS5" s="205"/>
      <c r="BT5" s="205"/>
      <c r="BU5" s="206"/>
      <c r="BV5" s="5">
        <f>BW5</f>
        <v>12</v>
      </c>
      <c r="BW5" s="204">
        <f>BW6+BW7+BW8+BW9</f>
        <v>12</v>
      </c>
      <c r="BX5" s="205"/>
      <c r="BY5" s="205"/>
      <c r="BZ5" s="206"/>
      <c r="CA5" s="5">
        <f>CB5</f>
        <v>12</v>
      </c>
      <c r="CB5" s="204">
        <f>CB6+CB7+CB8+CB9</f>
        <v>12</v>
      </c>
      <c r="CC5" s="205"/>
      <c r="CD5" s="205"/>
      <c r="CE5" s="206"/>
      <c r="CF5" s="5">
        <f>CG5</f>
        <v>12</v>
      </c>
      <c r="CG5" s="204">
        <f>CG6+CG7+CG8+CG9</f>
        <v>12</v>
      </c>
      <c r="CH5" s="205"/>
      <c r="CI5" s="205"/>
      <c r="CJ5" s="206"/>
      <c r="CK5" s="5">
        <f>CL5</f>
        <v>12</v>
      </c>
      <c r="CL5" s="204">
        <f>CL6+CL7+CL8+CL9</f>
        <v>12</v>
      </c>
      <c r="CM5" s="205"/>
      <c r="CN5" s="205"/>
      <c r="CO5" s="206"/>
      <c r="CP5" s="5">
        <f>CQ5</f>
        <v>12</v>
      </c>
      <c r="CQ5" s="204">
        <f>CQ6+CQ7+CQ8+CQ9</f>
        <v>12</v>
      </c>
      <c r="CR5" s="205"/>
      <c r="CS5" s="205"/>
      <c r="CT5" s="206"/>
      <c r="CU5" s="5">
        <f>CV5</f>
        <v>12</v>
      </c>
      <c r="CV5" s="204">
        <f>CV6+CV7+CV8+CV9</f>
        <v>12</v>
      </c>
      <c r="CW5" s="205"/>
      <c r="CX5" s="205"/>
      <c r="CY5" s="206"/>
      <c r="CZ5" s="5">
        <f>DA5</f>
        <v>12</v>
      </c>
      <c r="DA5" s="204">
        <f>DA6+DA7+DA8+DA9</f>
        <v>12</v>
      </c>
      <c r="DB5" s="205"/>
      <c r="DC5" s="205"/>
      <c r="DD5" s="206"/>
      <c r="DE5" s="5">
        <f>DF5</f>
        <v>12</v>
      </c>
      <c r="DF5" s="204">
        <f>DF6+DF7+DF8+DF9</f>
        <v>12</v>
      </c>
      <c r="DG5" s="205"/>
      <c r="DH5" s="205"/>
      <c r="DI5" s="206"/>
    </row>
    <row r="6" spans="1:113" ht="15" customHeight="1" x14ac:dyDescent="0.25">
      <c r="A6" s="16"/>
      <c r="B6" s="20"/>
      <c r="C6" s="5"/>
      <c r="D6" s="5"/>
      <c r="E6" s="5"/>
      <c r="F6" s="5"/>
      <c r="G6" s="5"/>
      <c r="H6" s="5"/>
      <c r="I6" s="5"/>
      <c r="J6" s="5"/>
      <c r="K6" s="5"/>
      <c r="L6" s="146"/>
      <c r="M6" s="9">
        <f>N6</f>
        <v>2</v>
      </c>
      <c r="N6" s="9">
        <f>SUBTOTAL(109,N11:N63)</f>
        <v>2</v>
      </c>
      <c r="O6" s="5"/>
      <c r="P6" s="23" t="s">
        <v>0</v>
      </c>
      <c r="Q6" s="17">
        <f>R6</f>
        <v>1</v>
      </c>
      <c r="R6" s="207">
        <f>SUBTOTAL(109,R11:R63)</f>
        <v>1</v>
      </c>
      <c r="S6" s="208"/>
      <c r="T6" s="208"/>
      <c r="U6" s="209"/>
      <c r="V6" s="17">
        <f>W6</f>
        <v>1</v>
      </c>
      <c r="W6" s="207">
        <f>SUBTOTAL(109,W11:W63)</f>
        <v>1</v>
      </c>
      <c r="X6" s="208"/>
      <c r="Y6" s="208"/>
      <c r="Z6" s="209"/>
      <c r="AA6" s="17">
        <f>AB6</f>
        <v>0</v>
      </c>
      <c r="AB6" s="207">
        <f>SUBTOTAL(109,AB11:AB63)</f>
        <v>0</v>
      </c>
      <c r="AC6" s="208"/>
      <c r="AD6" s="208"/>
      <c r="AE6" s="209"/>
      <c r="AF6" s="200">
        <f>AG3</f>
        <v>1</v>
      </c>
      <c r="AG6" s="39"/>
      <c r="AH6" s="39"/>
      <c r="AI6" s="39"/>
      <c r="AJ6" s="39"/>
      <c r="AK6" s="39"/>
      <c r="AL6" s="39"/>
      <c r="AM6" s="17">
        <f>AN6</f>
        <v>0</v>
      </c>
      <c r="AN6" s="207">
        <f>SUBTOTAL(109,AN11:AN63)</f>
        <v>0</v>
      </c>
      <c r="AO6" s="208"/>
      <c r="AP6" s="208"/>
      <c r="AQ6" s="209"/>
      <c r="AR6" s="17">
        <f>AS6</f>
        <v>5</v>
      </c>
      <c r="AS6" s="207">
        <f>SUBTOTAL(109,AS11:AS63)</f>
        <v>5</v>
      </c>
      <c r="AT6" s="208"/>
      <c r="AU6" s="208"/>
      <c r="AV6" s="209"/>
      <c r="AW6" s="17">
        <f>AX6</f>
        <v>1</v>
      </c>
      <c r="AX6" s="207">
        <f>SUBTOTAL(109,AX11:AX63)</f>
        <v>1</v>
      </c>
      <c r="AY6" s="208"/>
      <c r="AZ6" s="208"/>
      <c r="BA6" s="209"/>
      <c r="BB6" s="17">
        <f>BC6</f>
        <v>1</v>
      </c>
      <c r="BC6" s="207">
        <f>SUBTOTAL(109,BC11:BC63)</f>
        <v>1</v>
      </c>
      <c r="BD6" s="208"/>
      <c r="BE6" s="208"/>
      <c r="BF6" s="209"/>
      <c r="BG6" s="17">
        <f>BH6</f>
        <v>0</v>
      </c>
      <c r="BH6" s="207">
        <f>SUBTOTAL(109,BH11:BH63)</f>
        <v>0</v>
      </c>
      <c r="BI6" s="208"/>
      <c r="BJ6" s="208"/>
      <c r="BK6" s="209"/>
      <c r="BL6" s="17">
        <f>BM6</f>
        <v>1</v>
      </c>
      <c r="BM6" s="207">
        <f>SUBTOTAL(109,BM11:BM63)</f>
        <v>1</v>
      </c>
      <c r="BN6" s="208"/>
      <c r="BO6" s="208"/>
      <c r="BP6" s="209"/>
      <c r="BQ6" s="17">
        <f>BR6</f>
        <v>1</v>
      </c>
      <c r="BR6" s="207">
        <f>SUBTOTAL(109,BR11:BR63)</f>
        <v>1</v>
      </c>
      <c r="BS6" s="208"/>
      <c r="BT6" s="208"/>
      <c r="BU6" s="209"/>
      <c r="BV6" s="17">
        <f>BW6</f>
        <v>1</v>
      </c>
      <c r="BW6" s="207">
        <f>SUBTOTAL(109,BW11:BW63)</f>
        <v>1</v>
      </c>
      <c r="BX6" s="208"/>
      <c r="BY6" s="208"/>
      <c r="BZ6" s="209"/>
      <c r="CA6" s="17">
        <f>CB6</f>
        <v>1</v>
      </c>
      <c r="CB6" s="207">
        <f>SUBTOTAL(109,CB11:CB63)</f>
        <v>1</v>
      </c>
      <c r="CC6" s="208"/>
      <c r="CD6" s="208"/>
      <c r="CE6" s="209"/>
      <c r="CF6" s="17">
        <f>CG6</f>
        <v>1</v>
      </c>
      <c r="CG6" s="207">
        <f>SUBTOTAL(109,CG11:CG63)</f>
        <v>1</v>
      </c>
      <c r="CH6" s="208"/>
      <c r="CI6" s="208"/>
      <c r="CJ6" s="209"/>
      <c r="CK6" s="17">
        <f>CL6</f>
        <v>3</v>
      </c>
      <c r="CL6" s="207">
        <f>SUBTOTAL(109,CL11:CL63)</f>
        <v>3</v>
      </c>
      <c r="CM6" s="208"/>
      <c r="CN6" s="208"/>
      <c r="CO6" s="209"/>
      <c r="CP6" s="17">
        <f>CQ6</f>
        <v>4</v>
      </c>
      <c r="CQ6" s="207">
        <f>SUBTOTAL(109,CQ11:CQ63)</f>
        <v>4</v>
      </c>
      <c r="CR6" s="208"/>
      <c r="CS6" s="208"/>
      <c r="CT6" s="209"/>
      <c r="CU6" s="17">
        <f>CV6</f>
        <v>6</v>
      </c>
      <c r="CV6" s="207">
        <f>SUBTOTAL(109,CV11:CV63)</f>
        <v>6</v>
      </c>
      <c r="CW6" s="208"/>
      <c r="CX6" s="208"/>
      <c r="CY6" s="209"/>
      <c r="CZ6" s="17">
        <f>DA6</f>
        <v>6</v>
      </c>
      <c r="DA6" s="207">
        <f>SUBTOTAL(109,DA11:DA63)</f>
        <v>6</v>
      </c>
      <c r="DB6" s="208"/>
      <c r="DC6" s="208"/>
      <c r="DD6" s="209"/>
      <c r="DE6" s="17">
        <f>DF6</f>
        <v>8</v>
      </c>
      <c r="DF6" s="207">
        <f>SUBTOTAL(109,DF11:DF63)</f>
        <v>8</v>
      </c>
      <c r="DG6" s="208"/>
      <c r="DH6" s="208"/>
      <c r="DI6" s="209"/>
    </row>
    <row r="7" spans="1:113" ht="15" customHeight="1" x14ac:dyDescent="0.25">
      <c r="A7" s="16"/>
      <c r="B7" s="20"/>
      <c r="C7" s="5"/>
      <c r="D7" s="5"/>
      <c r="E7" s="5"/>
      <c r="F7" s="5"/>
      <c r="G7" s="5"/>
      <c r="H7" s="5"/>
      <c r="I7" s="5"/>
      <c r="J7" s="5"/>
      <c r="K7" s="5"/>
      <c r="L7" s="31"/>
      <c r="M7" s="38" t="s">
        <v>101</v>
      </c>
      <c r="N7" s="5"/>
      <c r="O7" s="5"/>
      <c r="P7" s="24" t="s">
        <v>1</v>
      </c>
      <c r="Q7" s="6">
        <f>R7</f>
        <v>2</v>
      </c>
      <c r="R7" s="210">
        <f>SUBTOTAL(109,S11:S63)</f>
        <v>2</v>
      </c>
      <c r="S7" s="211"/>
      <c r="T7" s="211"/>
      <c r="U7" s="212"/>
      <c r="V7" s="6">
        <f>W7</f>
        <v>2</v>
      </c>
      <c r="W7" s="210">
        <f>SUBTOTAL(109,X11:X63)</f>
        <v>2</v>
      </c>
      <c r="X7" s="211"/>
      <c r="Y7" s="211"/>
      <c r="Z7" s="212"/>
      <c r="AA7" s="6">
        <f>AB7</f>
        <v>4</v>
      </c>
      <c r="AB7" s="210">
        <f>SUBTOTAL(109,AC11:AC63)</f>
        <v>4</v>
      </c>
      <c r="AC7" s="211"/>
      <c r="AD7" s="211"/>
      <c r="AE7" s="212"/>
      <c r="AF7" s="200"/>
      <c r="AG7" s="39"/>
      <c r="AH7" s="39"/>
      <c r="AI7" s="39"/>
      <c r="AJ7" s="39"/>
      <c r="AK7" s="39"/>
      <c r="AL7" s="39"/>
      <c r="AM7" s="6">
        <f>AN7</f>
        <v>4</v>
      </c>
      <c r="AN7" s="210">
        <f>SUBTOTAL(109,AO11:AO63)</f>
        <v>4</v>
      </c>
      <c r="AO7" s="211"/>
      <c r="AP7" s="211"/>
      <c r="AQ7" s="212"/>
      <c r="AR7" s="6">
        <f>AS7</f>
        <v>1</v>
      </c>
      <c r="AS7" s="210">
        <f>SUBTOTAL(109,AT11:AT63)</f>
        <v>1</v>
      </c>
      <c r="AT7" s="211"/>
      <c r="AU7" s="211"/>
      <c r="AV7" s="212"/>
      <c r="AW7" s="6">
        <f>AX7</f>
        <v>3</v>
      </c>
      <c r="AX7" s="210">
        <f>SUBTOTAL(109,AY11:AY63)</f>
        <v>3</v>
      </c>
      <c r="AY7" s="211"/>
      <c r="AZ7" s="211"/>
      <c r="BA7" s="212"/>
      <c r="BB7" s="6">
        <f>BC7</f>
        <v>5</v>
      </c>
      <c r="BC7" s="210">
        <f>SUBTOTAL(109,BD11:BD63)</f>
        <v>5</v>
      </c>
      <c r="BD7" s="211"/>
      <c r="BE7" s="211"/>
      <c r="BF7" s="212"/>
      <c r="BG7" s="6">
        <f>BH7</f>
        <v>4</v>
      </c>
      <c r="BH7" s="210">
        <f>SUBTOTAL(109,BI11:BI63)</f>
        <v>4</v>
      </c>
      <c r="BI7" s="211"/>
      <c r="BJ7" s="211"/>
      <c r="BK7" s="212"/>
      <c r="BL7" s="6">
        <f>BM7</f>
        <v>6</v>
      </c>
      <c r="BM7" s="210">
        <f>SUBTOTAL(109,BN11:BN63)</f>
        <v>6</v>
      </c>
      <c r="BN7" s="211"/>
      <c r="BO7" s="211"/>
      <c r="BP7" s="212"/>
      <c r="BQ7" s="6">
        <f>BR7</f>
        <v>5</v>
      </c>
      <c r="BR7" s="210">
        <f>SUBTOTAL(109,BS11:BS63)</f>
        <v>5</v>
      </c>
      <c r="BS7" s="211"/>
      <c r="BT7" s="211"/>
      <c r="BU7" s="212"/>
      <c r="BV7" s="6">
        <f>BW7</f>
        <v>7</v>
      </c>
      <c r="BW7" s="210">
        <f>SUBTOTAL(109,BX11:BX63)</f>
        <v>7</v>
      </c>
      <c r="BX7" s="211"/>
      <c r="BY7" s="211"/>
      <c r="BZ7" s="212"/>
      <c r="CA7" s="6">
        <f>CB7</f>
        <v>8</v>
      </c>
      <c r="CB7" s="210">
        <f>SUBTOTAL(109,CC11:CC63)</f>
        <v>8</v>
      </c>
      <c r="CC7" s="211"/>
      <c r="CD7" s="211"/>
      <c r="CE7" s="212"/>
      <c r="CF7" s="6">
        <f>CG7</f>
        <v>9</v>
      </c>
      <c r="CG7" s="210">
        <f>SUBTOTAL(109,CH11:CH63)</f>
        <v>9</v>
      </c>
      <c r="CH7" s="211"/>
      <c r="CI7" s="211"/>
      <c r="CJ7" s="212"/>
      <c r="CK7" s="6">
        <f>CL7</f>
        <v>5</v>
      </c>
      <c r="CL7" s="210">
        <f>SUBTOTAL(109,CM11:CM63)</f>
        <v>5</v>
      </c>
      <c r="CM7" s="211"/>
      <c r="CN7" s="211"/>
      <c r="CO7" s="212"/>
      <c r="CP7" s="6">
        <f>CQ7</f>
        <v>6</v>
      </c>
      <c r="CQ7" s="210">
        <f>SUBTOTAL(109,CR11:CR63)</f>
        <v>6</v>
      </c>
      <c r="CR7" s="211"/>
      <c r="CS7" s="211"/>
      <c r="CT7" s="212"/>
      <c r="CU7" s="6">
        <f>CV7</f>
        <v>0</v>
      </c>
      <c r="CV7" s="210">
        <f>SUBTOTAL(109,CW11:CW63)</f>
        <v>0</v>
      </c>
      <c r="CW7" s="211"/>
      <c r="CX7" s="211"/>
      <c r="CY7" s="212"/>
      <c r="CZ7" s="6">
        <f>DA7</f>
        <v>0</v>
      </c>
      <c r="DA7" s="210">
        <f>SUBTOTAL(109,DB11:DB63)</f>
        <v>0</v>
      </c>
      <c r="DB7" s="211"/>
      <c r="DC7" s="211"/>
      <c r="DD7" s="212"/>
      <c r="DE7" s="6">
        <f>DF7</f>
        <v>0</v>
      </c>
      <c r="DF7" s="210">
        <f>SUBTOTAL(109,DG11:DG63)</f>
        <v>0</v>
      </c>
      <c r="DG7" s="211"/>
      <c r="DH7" s="211"/>
      <c r="DI7" s="212"/>
    </row>
    <row r="8" spans="1:113" ht="15" customHeight="1" x14ac:dyDescent="0.25">
      <c r="A8" s="16"/>
      <c r="B8" s="20"/>
      <c r="C8" s="5"/>
      <c r="D8" s="5"/>
      <c r="E8" s="5"/>
      <c r="F8" s="5"/>
      <c r="G8" s="5"/>
      <c r="H8" s="5"/>
      <c r="I8" s="5"/>
      <c r="J8" s="5"/>
      <c r="K8" s="5"/>
      <c r="L8" s="146"/>
      <c r="M8" s="12">
        <f>M3-N6</f>
        <v>12</v>
      </c>
      <c r="N8" s="5"/>
      <c r="O8" s="5"/>
      <c r="P8" s="25" t="s">
        <v>2</v>
      </c>
      <c r="Q8" s="7">
        <f>R8</f>
        <v>8</v>
      </c>
      <c r="R8" s="213">
        <f>SUBTOTAL(109,T11:T63)</f>
        <v>8</v>
      </c>
      <c r="S8" s="214"/>
      <c r="T8" s="214"/>
      <c r="U8" s="215"/>
      <c r="V8" s="7">
        <f>W8</f>
        <v>8</v>
      </c>
      <c r="W8" s="213">
        <f>SUBTOTAL(109,Y11:Y63)</f>
        <v>8</v>
      </c>
      <c r="X8" s="214"/>
      <c r="Y8" s="214"/>
      <c r="Z8" s="215"/>
      <c r="AA8" s="7">
        <f>AB8</f>
        <v>7</v>
      </c>
      <c r="AB8" s="213">
        <f>SUBTOTAL(109,AD11:AD63)</f>
        <v>7</v>
      </c>
      <c r="AC8" s="214"/>
      <c r="AD8" s="214"/>
      <c r="AE8" s="215"/>
      <c r="AF8" s="35" t="str">
        <f>IF(AF9=0," ","ministrijas, kam nav zināms cik ir pakalpojumi")</f>
        <v>ministrijas, kam nav zināms cik ir pakalpojumi</v>
      </c>
      <c r="AG8" s="39"/>
      <c r="AH8" s="39"/>
      <c r="AI8" s="39"/>
      <c r="AJ8" s="39"/>
      <c r="AK8" s="39"/>
      <c r="AL8" s="39"/>
      <c r="AM8" s="7">
        <f>AN8</f>
        <v>7</v>
      </c>
      <c r="AN8" s="213">
        <f>SUBTOTAL(109,AP11:AP63)</f>
        <v>7</v>
      </c>
      <c r="AO8" s="214"/>
      <c r="AP8" s="214"/>
      <c r="AQ8" s="215"/>
      <c r="AR8" s="7">
        <f>AS8</f>
        <v>5</v>
      </c>
      <c r="AS8" s="213">
        <f>SUBTOTAL(109,AU11:AU63)</f>
        <v>5</v>
      </c>
      <c r="AT8" s="214"/>
      <c r="AU8" s="214"/>
      <c r="AV8" s="215"/>
      <c r="AW8" s="7">
        <f>AX8</f>
        <v>7</v>
      </c>
      <c r="AX8" s="213">
        <f>SUBTOTAL(109,AZ11:AZ63)</f>
        <v>7</v>
      </c>
      <c r="AY8" s="214"/>
      <c r="AZ8" s="214"/>
      <c r="BA8" s="215"/>
      <c r="BB8" s="7">
        <f>BC8</f>
        <v>5</v>
      </c>
      <c r="BC8" s="213">
        <f>SUBTOTAL(109,BE11:BE63)</f>
        <v>5</v>
      </c>
      <c r="BD8" s="214"/>
      <c r="BE8" s="214"/>
      <c r="BF8" s="215"/>
      <c r="BG8" s="7">
        <f>BH8</f>
        <v>7</v>
      </c>
      <c r="BH8" s="213">
        <f>SUBTOTAL(109,BJ11:BJ63)</f>
        <v>7</v>
      </c>
      <c r="BI8" s="214"/>
      <c r="BJ8" s="214"/>
      <c r="BK8" s="215"/>
      <c r="BL8" s="7">
        <f>BM8</f>
        <v>4</v>
      </c>
      <c r="BM8" s="213">
        <f>SUBTOTAL(109,BO11:BO63)</f>
        <v>4</v>
      </c>
      <c r="BN8" s="214"/>
      <c r="BO8" s="214"/>
      <c r="BP8" s="215"/>
      <c r="BQ8" s="7">
        <f>BR8</f>
        <v>5</v>
      </c>
      <c r="BR8" s="213">
        <f>SUBTOTAL(109,BT11:BT63)</f>
        <v>5</v>
      </c>
      <c r="BS8" s="214"/>
      <c r="BT8" s="214"/>
      <c r="BU8" s="215"/>
      <c r="BV8" s="7">
        <f>BW8</f>
        <v>3</v>
      </c>
      <c r="BW8" s="213">
        <f>SUBTOTAL(109,BY11:BY63)</f>
        <v>3</v>
      </c>
      <c r="BX8" s="214"/>
      <c r="BY8" s="214"/>
      <c r="BZ8" s="215"/>
      <c r="CA8" s="7">
        <f>CB8</f>
        <v>2</v>
      </c>
      <c r="CB8" s="213">
        <f>SUBTOTAL(109,CD11:CD63)</f>
        <v>2</v>
      </c>
      <c r="CC8" s="214"/>
      <c r="CD8" s="214"/>
      <c r="CE8" s="215"/>
      <c r="CF8" s="7">
        <f>CG8</f>
        <v>1</v>
      </c>
      <c r="CG8" s="213">
        <f>SUBTOTAL(109,CI11:CI63)</f>
        <v>1</v>
      </c>
      <c r="CH8" s="214"/>
      <c r="CI8" s="214"/>
      <c r="CJ8" s="215"/>
      <c r="CK8" s="7">
        <f>CL8</f>
        <v>3</v>
      </c>
      <c r="CL8" s="213">
        <f>SUBTOTAL(109,CN11:CN63)</f>
        <v>3</v>
      </c>
      <c r="CM8" s="214"/>
      <c r="CN8" s="214"/>
      <c r="CO8" s="215"/>
      <c r="CP8" s="7">
        <f>CQ8</f>
        <v>1</v>
      </c>
      <c r="CQ8" s="213">
        <f>SUBTOTAL(109,CS11:CS63)</f>
        <v>1</v>
      </c>
      <c r="CR8" s="214"/>
      <c r="CS8" s="214"/>
      <c r="CT8" s="215"/>
      <c r="CU8" s="7">
        <f>CV8</f>
        <v>5</v>
      </c>
      <c r="CV8" s="213">
        <f>SUBTOTAL(109,CX11:CX63)</f>
        <v>5</v>
      </c>
      <c r="CW8" s="214"/>
      <c r="CX8" s="214"/>
      <c r="CY8" s="215"/>
      <c r="CZ8" s="7">
        <f>DA8</f>
        <v>5</v>
      </c>
      <c r="DA8" s="213">
        <f>SUBTOTAL(109,DC11:DC63)</f>
        <v>5</v>
      </c>
      <c r="DB8" s="214"/>
      <c r="DC8" s="214"/>
      <c r="DD8" s="215"/>
      <c r="DE8" s="7">
        <f>DF8</f>
        <v>3</v>
      </c>
      <c r="DF8" s="213">
        <f>SUBTOTAL(109,DH11:DH63)</f>
        <v>3</v>
      </c>
      <c r="DG8" s="214"/>
      <c r="DH8" s="214"/>
      <c r="DI8" s="215"/>
    </row>
    <row r="9" spans="1:113" ht="15" customHeight="1" x14ac:dyDescent="0.25">
      <c r="A9" s="16"/>
      <c r="B9" s="20"/>
      <c r="C9" s="5"/>
      <c r="D9" s="5"/>
      <c r="E9" s="5"/>
      <c r="F9" s="5"/>
      <c r="G9" s="5"/>
      <c r="H9" s="5"/>
      <c r="I9" s="5"/>
      <c r="J9" s="5"/>
      <c r="K9" s="5"/>
      <c r="L9" s="4"/>
      <c r="M9" s="5"/>
      <c r="N9" s="5"/>
      <c r="O9" s="5"/>
      <c r="P9" s="34" t="s">
        <v>43</v>
      </c>
      <c r="Q9" s="14">
        <f>R9</f>
        <v>1</v>
      </c>
      <c r="R9" s="201">
        <f>SUBTOTAL(109,U11:U63)</f>
        <v>1</v>
      </c>
      <c r="S9" s="202"/>
      <c r="T9" s="202"/>
      <c r="U9" s="203"/>
      <c r="V9" s="14">
        <f>W9</f>
        <v>1</v>
      </c>
      <c r="W9" s="201">
        <f>SUBTOTAL(109,Z11:Z63)</f>
        <v>1</v>
      </c>
      <c r="X9" s="202"/>
      <c r="Y9" s="202"/>
      <c r="Z9" s="203"/>
      <c r="AA9" s="14">
        <f>AB9</f>
        <v>1</v>
      </c>
      <c r="AB9" s="201">
        <f>SUBTOTAL(109,AE11:AE63)</f>
        <v>1</v>
      </c>
      <c r="AC9" s="202"/>
      <c r="AD9" s="202"/>
      <c r="AE9" s="203"/>
      <c r="AF9" s="13">
        <f>AL3</f>
        <v>3</v>
      </c>
      <c r="AG9" s="39"/>
      <c r="AH9" s="39"/>
      <c r="AI9" s="39"/>
      <c r="AJ9" s="39"/>
      <c r="AK9" s="39"/>
      <c r="AL9" s="39"/>
      <c r="AM9" s="14">
        <f>AN9</f>
        <v>1</v>
      </c>
      <c r="AN9" s="201">
        <f>SUBTOTAL(109,AQ11:AQ63)</f>
        <v>1</v>
      </c>
      <c r="AO9" s="202"/>
      <c r="AP9" s="202"/>
      <c r="AQ9" s="203"/>
      <c r="AR9" s="14">
        <f>AS9</f>
        <v>1</v>
      </c>
      <c r="AS9" s="201">
        <f>SUBTOTAL(109,AV11:AV63)</f>
        <v>1</v>
      </c>
      <c r="AT9" s="202"/>
      <c r="AU9" s="202"/>
      <c r="AV9" s="203"/>
      <c r="AW9" s="14">
        <f>AX9</f>
        <v>1</v>
      </c>
      <c r="AX9" s="201">
        <f>SUBTOTAL(109,BA11:BA63)</f>
        <v>1</v>
      </c>
      <c r="AY9" s="202"/>
      <c r="AZ9" s="202"/>
      <c r="BA9" s="203"/>
      <c r="BB9" s="14">
        <f>BC9</f>
        <v>1</v>
      </c>
      <c r="BC9" s="201">
        <f>SUBTOTAL(109,BF11:BF63)</f>
        <v>1</v>
      </c>
      <c r="BD9" s="202"/>
      <c r="BE9" s="202"/>
      <c r="BF9" s="203"/>
      <c r="BG9" s="14">
        <f>BH9</f>
        <v>1</v>
      </c>
      <c r="BH9" s="201">
        <f>SUBTOTAL(109,BK11:BK63)</f>
        <v>1</v>
      </c>
      <c r="BI9" s="202"/>
      <c r="BJ9" s="202"/>
      <c r="BK9" s="203"/>
      <c r="BL9" s="14">
        <f>BM9</f>
        <v>1</v>
      </c>
      <c r="BM9" s="201">
        <f>SUBTOTAL(109,BP11:BP63)</f>
        <v>1</v>
      </c>
      <c r="BN9" s="202"/>
      <c r="BO9" s="202"/>
      <c r="BP9" s="203"/>
      <c r="BQ9" s="14">
        <f>BR9</f>
        <v>1</v>
      </c>
      <c r="BR9" s="201">
        <f>SUBTOTAL(109,BU11:BU63)</f>
        <v>1</v>
      </c>
      <c r="BS9" s="202"/>
      <c r="BT9" s="202"/>
      <c r="BU9" s="203"/>
      <c r="BV9" s="14">
        <f>BW9</f>
        <v>1</v>
      </c>
      <c r="BW9" s="201">
        <f>SUBTOTAL(109,BZ11:BZ63)</f>
        <v>1</v>
      </c>
      <c r="BX9" s="202"/>
      <c r="BY9" s="202"/>
      <c r="BZ9" s="203"/>
      <c r="CA9" s="14">
        <f>CB9</f>
        <v>1</v>
      </c>
      <c r="CB9" s="201">
        <f>SUBTOTAL(109,CE11:CE63)</f>
        <v>1</v>
      </c>
      <c r="CC9" s="202"/>
      <c r="CD9" s="202"/>
      <c r="CE9" s="203"/>
      <c r="CF9" s="14">
        <f>CG9</f>
        <v>1</v>
      </c>
      <c r="CG9" s="201">
        <f>SUBTOTAL(109,CJ11:CJ63)</f>
        <v>1</v>
      </c>
      <c r="CH9" s="202"/>
      <c r="CI9" s="202"/>
      <c r="CJ9" s="203"/>
      <c r="CK9" s="14">
        <f>CL9</f>
        <v>1</v>
      </c>
      <c r="CL9" s="201">
        <f>SUBTOTAL(109,CO11:CO63)</f>
        <v>1</v>
      </c>
      <c r="CM9" s="202"/>
      <c r="CN9" s="202"/>
      <c r="CO9" s="203"/>
      <c r="CP9" s="14">
        <f>CQ9</f>
        <v>1</v>
      </c>
      <c r="CQ9" s="201">
        <f>SUBTOTAL(109,CT11:CT63)</f>
        <v>1</v>
      </c>
      <c r="CR9" s="202"/>
      <c r="CS9" s="202"/>
      <c r="CT9" s="203"/>
      <c r="CU9" s="14">
        <f>CV9</f>
        <v>1</v>
      </c>
      <c r="CV9" s="201">
        <f>SUBTOTAL(109,CY11:CY63)</f>
        <v>1</v>
      </c>
      <c r="CW9" s="202"/>
      <c r="CX9" s="202"/>
      <c r="CY9" s="203"/>
      <c r="CZ9" s="14">
        <f>DA9</f>
        <v>1</v>
      </c>
      <c r="DA9" s="201">
        <f>SUBTOTAL(109,DD11:DD63)</f>
        <v>1</v>
      </c>
      <c r="DB9" s="202"/>
      <c r="DC9" s="202"/>
      <c r="DD9" s="203"/>
      <c r="DE9" s="14">
        <f>DF9</f>
        <v>1</v>
      </c>
      <c r="DF9" s="201">
        <f>SUBTOTAL(109,DI11:DI63)</f>
        <v>1</v>
      </c>
      <c r="DG9" s="202"/>
      <c r="DH9" s="202"/>
      <c r="DI9" s="203"/>
    </row>
    <row r="10" spans="1:113" ht="9.9499999999999993" customHeight="1" x14ac:dyDescent="0.2">
      <c r="A10" s="16"/>
      <c r="B10" s="5"/>
      <c r="C10" s="10"/>
      <c r="D10" s="33"/>
      <c r="E10" s="10"/>
      <c r="F10" s="5"/>
      <c r="G10" s="5"/>
      <c r="H10" s="5"/>
      <c r="I10" s="5"/>
      <c r="J10" s="5"/>
      <c r="K10" s="5"/>
      <c r="L10" s="4"/>
      <c r="M10" s="5"/>
      <c r="N10" s="5"/>
      <c r="O10" s="5"/>
      <c r="P10" s="21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</row>
    <row r="11" spans="1:113" x14ac:dyDescent="0.2">
      <c r="A11" s="16">
        <v>14</v>
      </c>
      <c r="B11" s="4">
        <v>17</v>
      </c>
      <c r="C11" s="18">
        <v>45897.681157407402</v>
      </c>
      <c r="D11" s="19">
        <v>45897.681157407402</v>
      </c>
      <c r="E11" s="48">
        <v>46</v>
      </c>
      <c r="F11" s="29">
        <v>0</v>
      </c>
      <c r="G11" s="29">
        <v>0</v>
      </c>
      <c r="H11" s="29">
        <v>1</v>
      </c>
      <c r="I11" s="29">
        <v>0</v>
      </c>
      <c r="J11" s="29">
        <v>0</v>
      </c>
      <c r="K11" s="29">
        <v>0</v>
      </c>
      <c r="L11" s="148"/>
      <c r="M11" s="26" t="s">
        <v>158</v>
      </c>
      <c r="N11" s="4">
        <v>0</v>
      </c>
      <c r="O11" s="28" t="s">
        <v>2</v>
      </c>
      <c r="P11" s="4"/>
      <c r="Q11" s="29" t="s">
        <v>2</v>
      </c>
      <c r="R11" s="29">
        <v>0</v>
      </c>
      <c r="S11" s="29">
        <v>0</v>
      </c>
      <c r="T11" s="29">
        <v>1</v>
      </c>
      <c r="U11" s="29">
        <v>0</v>
      </c>
      <c r="V11" s="29" t="s">
        <v>0</v>
      </c>
      <c r="W11" s="29">
        <v>1</v>
      </c>
      <c r="X11" s="29">
        <v>0</v>
      </c>
      <c r="Y11" s="29">
        <v>0</v>
      </c>
      <c r="Z11" s="29">
        <v>0</v>
      </c>
      <c r="AA11" s="29" t="s">
        <v>1</v>
      </c>
      <c r="AB11" s="29">
        <v>0</v>
      </c>
      <c r="AC11" s="29">
        <v>1</v>
      </c>
      <c r="AD11" s="29">
        <v>0</v>
      </c>
      <c r="AE11" s="29">
        <v>0</v>
      </c>
      <c r="AF11" s="4">
        <v>6</v>
      </c>
      <c r="AG11" s="29">
        <v>0</v>
      </c>
      <c r="AH11" s="29">
        <v>0</v>
      </c>
      <c r="AI11" s="29">
        <v>1</v>
      </c>
      <c r="AJ11" s="29">
        <v>0</v>
      </c>
      <c r="AK11" s="29">
        <v>0</v>
      </c>
      <c r="AL11" s="29">
        <v>0</v>
      </c>
      <c r="AM11" s="29" t="s">
        <v>1</v>
      </c>
      <c r="AN11" s="29">
        <v>0</v>
      </c>
      <c r="AO11" s="29">
        <v>1</v>
      </c>
      <c r="AP11" s="29">
        <v>0</v>
      </c>
      <c r="AQ11" s="29">
        <v>0</v>
      </c>
      <c r="AR11" s="29" t="s">
        <v>0</v>
      </c>
      <c r="AS11" s="29">
        <v>1</v>
      </c>
      <c r="AT11" s="29">
        <v>0</v>
      </c>
      <c r="AU11" s="29">
        <v>0</v>
      </c>
      <c r="AV11" s="29">
        <v>0</v>
      </c>
      <c r="AW11" s="29" t="s">
        <v>1</v>
      </c>
      <c r="AX11" s="29">
        <v>0</v>
      </c>
      <c r="AY11" s="29">
        <v>1</v>
      </c>
      <c r="AZ11" s="29">
        <v>0</v>
      </c>
      <c r="BA11" s="29">
        <v>0</v>
      </c>
      <c r="BB11" s="29" t="s">
        <v>1</v>
      </c>
      <c r="BC11" s="29">
        <v>0</v>
      </c>
      <c r="BD11" s="29">
        <v>1</v>
      </c>
      <c r="BE11" s="29">
        <v>0</v>
      </c>
      <c r="BF11" s="29">
        <v>0</v>
      </c>
      <c r="BG11" s="29" t="s">
        <v>1</v>
      </c>
      <c r="BH11" s="29">
        <v>0</v>
      </c>
      <c r="BI11" s="29">
        <v>1</v>
      </c>
      <c r="BJ11" s="29">
        <v>0</v>
      </c>
      <c r="BK11" s="29">
        <v>0</v>
      </c>
      <c r="BL11" s="29" t="s">
        <v>0</v>
      </c>
      <c r="BM11" s="29">
        <v>1</v>
      </c>
      <c r="BN11" s="29">
        <v>0</v>
      </c>
      <c r="BO11" s="29">
        <v>0</v>
      </c>
      <c r="BP11" s="29">
        <v>0</v>
      </c>
      <c r="BQ11" s="29" t="s">
        <v>0</v>
      </c>
      <c r="BR11" s="29">
        <v>1</v>
      </c>
      <c r="BS11" s="29">
        <v>0</v>
      </c>
      <c r="BT11" s="29">
        <v>0</v>
      </c>
      <c r="BU11" s="29">
        <v>0</v>
      </c>
      <c r="BV11" s="29" t="s">
        <v>0</v>
      </c>
      <c r="BW11" s="29">
        <v>1</v>
      </c>
      <c r="BX11" s="29">
        <v>0</v>
      </c>
      <c r="BY11" s="29">
        <v>0</v>
      </c>
      <c r="BZ11" s="29">
        <v>0</v>
      </c>
      <c r="CA11" s="29" t="s">
        <v>1</v>
      </c>
      <c r="CB11" s="29">
        <v>0</v>
      </c>
      <c r="CC11" s="29">
        <v>1</v>
      </c>
      <c r="CD11" s="29">
        <v>0</v>
      </c>
      <c r="CE11" s="29">
        <v>0</v>
      </c>
      <c r="CF11" s="29" t="s">
        <v>1</v>
      </c>
      <c r="CG11" s="29">
        <v>0</v>
      </c>
      <c r="CH11" s="29">
        <v>1</v>
      </c>
      <c r="CI11" s="29">
        <v>0</v>
      </c>
      <c r="CJ11" s="29">
        <v>0</v>
      </c>
      <c r="CK11" s="29" t="s">
        <v>0</v>
      </c>
      <c r="CL11" s="29">
        <v>1</v>
      </c>
      <c r="CM11" s="29">
        <v>0</v>
      </c>
      <c r="CN11" s="29">
        <v>0</v>
      </c>
      <c r="CO11" s="29">
        <v>0</v>
      </c>
      <c r="CP11" s="29" t="s">
        <v>1</v>
      </c>
      <c r="CQ11" s="29">
        <v>0</v>
      </c>
      <c r="CR11" s="29">
        <v>1</v>
      </c>
      <c r="CS11" s="29">
        <v>0</v>
      </c>
      <c r="CT11" s="29">
        <v>0</v>
      </c>
      <c r="CU11" s="29" t="s">
        <v>2</v>
      </c>
      <c r="CV11" s="29">
        <v>0</v>
      </c>
      <c r="CW11" s="29">
        <v>0</v>
      </c>
      <c r="CX11" s="29">
        <v>1</v>
      </c>
      <c r="CY11" s="29">
        <v>0</v>
      </c>
      <c r="CZ11" s="29" t="s">
        <v>2</v>
      </c>
      <c r="DA11" s="29">
        <v>0</v>
      </c>
      <c r="DB11" s="29">
        <v>0</v>
      </c>
      <c r="DC11" s="29">
        <v>1</v>
      </c>
      <c r="DD11" s="29">
        <v>0</v>
      </c>
      <c r="DE11" s="29" t="s">
        <v>0</v>
      </c>
      <c r="DF11" s="29">
        <v>1</v>
      </c>
      <c r="DG11" s="29">
        <v>0</v>
      </c>
      <c r="DH11" s="29">
        <v>0</v>
      </c>
      <c r="DI11" s="29">
        <v>0</v>
      </c>
    </row>
    <row r="12" spans="1:113" x14ac:dyDescent="0.2">
      <c r="A12" s="16">
        <v>25</v>
      </c>
      <c r="B12" s="4">
        <v>28</v>
      </c>
      <c r="C12" s="18">
        <v>45930.633472222202</v>
      </c>
      <c r="D12" s="19">
        <v>45930.633472222202</v>
      </c>
      <c r="E12" s="48">
        <v>13</v>
      </c>
      <c r="F12" s="29">
        <v>0</v>
      </c>
      <c r="G12" s="29">
        <v>1</v>
      </c>
      <c r="H12" s="29">
        <v>0</v>
      </c>
      <c r="I12" s="29">
        <v>0</v>
      </c>
      <c r="J12" s="29">
        <v>0</v>
      </c>
      <c r="K12" s="29">
        <v>0</v>
      </c>
      <c r="L12" s="148"/>
      <c r="M12" s="26" t="s">
        <v>159</v>
      </c>
      <c r="N12" s="4">
        <v>0</v>
      </c>
      <c r="O12" s="28" t="s">
        <v>2</v>
      </c>
      <c r="P12" s="4"/>
      <c r="Q12" s="29" t="s">
        <v>2</v>
      </c>
      <c r="R12" s="29">
        <v>0</v>
      </c>
      <c r="S12" s="29">
        <v>0</v>
      </c>
      <c r="T12" s="29">
        <v>1</v>
      </c>
      <c r="U12" s="29">
        <v>0</v>
      </c>
      <c r="V12" s="29" t="s">
        <v>2</v>
      </c>
      <c r="W12" s="29">
        <v>0</v>
      </c>
      <c r="X12" s="29">
        <v>0</v>
      </c>
      <c r="Y12" s="29">
        <v>1</v>
      </c>
      <c r="Z12" s="29">
        <v>0</v>
      </c>
      <c r="AA12" s="29" t="s">
        <v>2</v>
      </c>
      <c r="AB12" s="29">
        <v>0</v>
      </c>
      <c r="AC12" s="29">
        <v>0</v>
      </c>
      <c r="AD12" s="29">
        <v>1</v>
      </c>
      <c r="AE12" s="29">
        <v>0</v>
      </c>
      <c r="AF12" s="4">
        <v>2</v>
      </c>
      <c r="AG12" s="29">
        <v>0</v>
      </c>
      <c r="AH12" s="29">
        <v>1</v>
      </c>
      <c r="AI12" s="29">
        <v>0</v>
      </c>
      <c r="AJ12" s="29">
        <v>0</v>
      </c>
      <c r="AK12" s="29">
        <v>0</v>
      </c>
      <c r="AL12" s="29">
        <v>0</v>
      </c>
      <c r="AM12" s="29" t="s">
        <v>2</v>
      </c>
      <c r="AN12" s="29">
        <v>0</v>
      </c>
      <c r="AO12" s="29">
        <v>0</v>
      </c>
      <c r="AP12" s="29">
        <v>1</v>
      </c>
      <c r="AQ12" s="29">
        <v>0</v>
      </c>
      <c r="AR12" s="29" t="s">
        <v>2</v>
      </c>
      <c r="AS12" s="29">
        <v>0</v>
      </c>
      <c r="AT12" s="29">
        <v>0</v>
      </c>
      <c r="AU12" s="29">
        <v>1</v>
      </c>
      <c r="AV12" s="29">
        <v>0</v>
      </c>
      <c r="AW12" s="29" t="s">
        <v>2</v>
      </c>
      <c r="AX12" s="29">
        <v>0</v>
      </c>
      <c r="AY12" s="29">
        <v>0</v>
      </c>
      <c r="AZ12" s="29">
        <v>1</v>
      </c>
      <c r="BA12" s="29">
        <v>0</v>
      </c>
      <c r="BB12" s="29" t="s">
        <v>2</v>
      </c>
      <c r="BC12" s="29">
        <v>0</v>
      </c>
      <c r="BD12" s="29">
        <v>0</v>
      </c>
      <c r="BE12" s="29">
        <v>1</v>
      </c>
      <c r="BF12" s="29">
        <v>0</v>
      </c>
      <c r="BG12" s="29" t="s">
        <v>2</v>
      </c>
      <c r="BH12" s="29">
        <v>0</v>
      </c>
      <c r="BI12" s="29">
        <v>0</v>
      </c>
      <c r="BJ12" s="29">
        <v>1</v>
      </c>
      <c r="BK12" s="29">
        <v>0</v>
      </c>
      <c r="BL12" s="29" t="s">
        <v>2</v>
      </c>
      <c r="BM12" s="29">
        <v>0</v>
      </c>
      <c r="BN12" s="29">
        <v>0</v>
      </c>
      <c r="BO12" s="29">
        <v>1</v>
      </c>
      <c r="BP12" s="29">
        <v>0</v>
      </c>
      <c r="BQ12" s="29" t="s">
        <v>2</v>
      </c>
      <c r="BR12" s="29">
        <v>0</v>
      </c>
      <c r="BS12" s="29">
        <v>0</v>
      </c>
      <c r="BT12" s="29">
        <v>1</v>
      </c>
      <c r="BU12" s="29">
        <v>0</v>
      </c>
      <c r="BV12" s="29" t="s">
        <v>2</v>
      </c>
      <c r="BW12" s="29">
        <v>0</v>
      </c>
      <c r="BX12" s="29">
        <v>0</v>
      </c>
      <c r="BY12" s="29">
        <v>1</v>
      </c>
      <c r="BZ12" s="29">
        <v>0</v>
      </c>
      <c r="CA12" s="29" t="s">
        <v>2</v>
      </c>
      <c r="CB12" s="29">
        <v>0</v>
      </c>
      <c r="CC12" s="29">
        <v>0</v>
      </c>
      <c r="CD12" s="29">
        <v>1</v>
      </c>
      <c r="CE12" s="29">
        <v>0</v>
      </c>
      <c r="CF12" s="29" t="s">
        <v>2</v>
      </c>
      <c r="CG12" s="29">
        <v>0</v>
      </c>
      <c r="CH12" s="29">
        <v>0</v>
      </c>
      <c r="CI12" s="29">
        <v>1</v>
      </c>
      <c r="CJ12" s="29">
        <v>0</v>
      </c>
      <c r="CK12" s="29" t="s">
        <v>2</v>
      </c>
      <c r="CL12" s="29">
        <v>0</v>
      </c>
      <c r="CM12" s="29">
        <v>0</v>
      </c>
      <c r="CN12" s="29">
        <v>1</v>
      </c>
      <c r="CO12" s="29">
        <v>0</v>
      </c>
      <c r="CP12" s="29" t="s">
        <v>2</v>
      </c>
      <c r="CQ12" s="29">
        <v>0</v>
      </c>
      <c r="CR12" s="29">
        <v>0</v>
      </c>
      <c r="CS12" s="29">
        <v>1</v>
      </c>
      <c r="CT12" s="29">
        <v>0</v>
      </c>
      <c r="CU12" s="29" t="s">
        <v>2</v>
      </c>
      <c r="CV12" s="29">
        <v>0</v>
      </c>
      <c r="CW12" s="29">
        <v>0</v>
      </c>
      <c r="CX12" s="29">
        <v>1</v>
      </c>
      <c r="CY12" s="29">
        <v>0</v>
      </c>
      <c r="CZ12" s="29" t="s">
        <v>2</v>
      </c>
      <c r="DA12" s="29">
        <v>0</v>
      </c>
      <c r="DB12" s="29">
        <v>0</v>
      </c>
      <c r="DC12" s="29">
        <v>1</v>
      </c>
      <c r="DD12" s="29">
        <v>0</v>
      </c>
      <c r="DE12" s="29" t="s">
        <v>2</v>
      </c>
      <c r="DF12" s="29">
        <v>0</v>
      </c>
      <c r="DG12" s="29">
        <v>0</v>
      </c>
      <c r="DH12" s="29">
        <v>1</v>
      </c>
      <c r="DI12" s="29">
        <v>0</v>
      </c>
    </row>
    <row r="13" spans="1:113" x14ac:dyDescent="0.2">
      <c r="A13" s="16">
        <v>23</v>
      </c>
      <c r="B13" s="4">
        <v>26</v>
      </c>
      <c r="C13" s="18">
        <v>45929.751944444397</v>
      </c>
      <c r="D13" s="19">
        <v>45929.751944444397</v>
      </c>
      <c r="E13" s="48">
        <v>14</v>
      </c>
      <c r="F13" s="29">
        <v>0</v>
      </c>
      <c r="G13" s="29">
        <v>1</v>
      </c>
      <c r="H13" s="29">
        <v>0</v>
      </c>
      <c r="I13" s="29">
        <v>0</v>
      </c>
      <c r="J13" s="29">
        <v>0</v>
      </c>
      <c r="K13" s="29">
        <v>0</v>
      </c>
      <c r="L13" s="148"/>
      <c r="M13" s="26" t="s">
        <v>160</v>
      </c>
      <c r="N13" s="4">
        <v>0</v>
      </c>
      <c r="O13" s="28" t="s">
        <v>2</v>
      </c>
      <c r="P13" s="4"/>
      <c r="Q13" s="29" t="s">
        <v>1</v>
      </c>
      <c r="R13" s="29">
        <v>0</v>
      </c>
      <c r="S13" s="29">
        <v>1</v>
      </c>
      <c r="T13" s="29">
        <v>0</v>
      </c>
      <c r="U13" s="29">
        <v>0</v>
      </c>
      <c r="V13" s="29" t="s">
        <v>2</v>
      </c>
      <c r="W13" s="29">
        <v>0</v>
      </c>
      <c r="X13" s="29">
        <v>0</v>
      </c>
      <c r="Y13" s="29">
        <v>1</v>
      </c>
      <c r="Z13" s="29">
        <v>0</v>
      </c>
      <c r="AA13" s="29" t="s">
        <v>2</v>
      </c>
      <c r="AB13" s="29">
        <v>0</v>
      </c>
      <c r="AC13" s="29">
        <v>0</v>
      </c>
      <c r="AD13" s="29">
        <v>1</v>
      </c>
      <c r="AE13" s="29">
        <v>0</v>
      </c>
      <c r="AF13" s="4">
        <v>2</v>
      </c>
      <c r="AG13" s="29">
        <v>0</v>
      </c>
      <c r="AH13" s="29">
        <v>1</v>
      </c>
      <c r="AI13" s="29">
        <v>0</v>
      </c>
      <c r="AJ13" s="29">
        <v>0</v>
      </c>
      <c r="AK13" s="29">
        <v>0</v>
      </c>
      <c r="AL13" s="29">
        <v>0</v>
      </c>
      <c r="AM13" s="29" t="s">
        <v>2</v>
      </c>
      <c r="AN13" s="29">
        <v>0</v>
      </c>
      <c r="AO13" s="29">
        <v>0</v>
      </c>
      <c r="AP13" s="29">
        <v>1</v>
      </c>
      <c r="AQ13" s="29">
        <v>0</v>
      </c>
      <c r="AR13" s="29" t="s">
        <v>2</v>
      </c>
      <c r="AS13" s="29">
        <v>0</v>
      </c>
      <c r="AT13" s="29">
        <v>0</v>
      </c>
      <c r="AU13" s="29">
        <v>1</v>
      </c>
      <c r="AV13" s="29">
        <v>0</v>
      </c>
      <c r="AW13" s="29" t="s">
        <v>2</v>
      </c>
      <c r="AX13" s="29">
        <v>0</v>
      </c>
      <c r="AY13" s="29">
        <v>0</v>
      </c>
      <c r="AZ13" s="29">
        <v>1</v>
      </c>
      <c r="BA13" s="29">
        <v>0</v>
      </c>
      <c r="BB13" s="29" t="s">
        <v>1</v>
      </c>
      <c r="BC13" s="29">
        <v>0</v>
      </c>
      <c r="BD13" s="29">
        <v>1</v>
      </c>
      <c r="BE13" s="29">
        <v>0</v>
      </c>
      <c r="BF13" s="29">
        <v>0</v>
      </c>
      <c r="BG13" s="29" t="s">
        <v>2</v>
      </c>
      <c r="BH13" s="29">
        <v>0</v>
      </c>
      <c r="BI13" s="29">
        <v>0</v>
      </c>
      <c r="BJ13" s="29">
        <v>1</v>
      </c>
      <c r="BK13" s="29">
        <v>0</v>
      </c>
      <c r="BL13" s="29" t="s">
        <v>1</v>
      </c>
      <c r="BM13" s="29">
        <v>0</v>
      </c>
      <c r="BN13" s="29">
        <v>1</v>
      </c>
      <c r="BO13" s="29">
        <v>0</v>
      </c>
      <c r="BP13" s="29">
        <v>0</v>
      </c>
      <c r="BQ13" s="29" t="s">
        <v>2</v>
      </c>
      <c r="BR13" s="29">
        <v>0</v>
      </c>
      <c r="BS13" s="29">
        <v>0</v>
      </c>
      <c r="BT13" s="29">
        <v>1</v>
      </c>
      <c r="BU13" s="29">
        <v>0</v>
      </c>
      <c r="BV13" s="29" t="s">
        <v>1</v>
      </c>
      <c r="BW13" s="29">
        <v>0</v>
      </c>
      <c r="BX13" s="29">
        <v>1</v>
      </c>
      <c r="BY13" s="29">
        <v>0</v>
      </c>
      <c r="BZ13" s="29">
        <v>0</v>
      </c>
      <c r="CA13" s="29" t="s">
        <v>0</v>
      </c>
      <c r="CB13" s="29">
        <v>1</v>
      </c>
      <c r="CC13" s="29">
        <v>0</v>
      </c>
      <c r="CD13" s="29">
        <v>0</v>
      </c>
      <c r="CE13" s="29">
        <v>0</v>
      </c>
      <c r="CF13" s="29" t="s">
        <v>0</v>
      </c>
      <c r="CG13" s="29">
        <v>1</v>
      </c>
      <c r="CH13" s="29">
        <v>0</v>
      </c>
      <c r="CI13" s="29">
        <v>0</v>
      </c>
      <c r="CJ13" s="29">
        <v>0</v>
      </c>
      <c r="CK13" s="29" t="s">
        <v>1</v>
      </c>
      <c r="CL13" s="29">
        <v>0</v>
      </c>
      <c r="CM13" s="29">
        <v>1</v>
      </c>
      <c r="CN13" s="29">
        <v>0</v>
      </c>
      <c r="CO13" s="29">
        <v>0</v>
      </c>
      <c r="CP13" s="29" t="s">
        <v>0</v>
      </c>
      <c r="CQ13" s="29">
        <v>1</v>
      </c>
      <c r="CR13" s="29">
        <v>0</v>
      </c>
      <c r="CS13" s="29">
        <v>0</v>
      </c>
      <c r="CT13" s="29">
        <v>0</v>
      </c>
      <c r="CU13" s="29" t="s">
        <v>0</v>
      </c>
      <c r="CV13" s="29">
        <v>1</v>
      </c>
      <c r="CW13" s="29">
        <v>0</v>
      </c>
      <c r="CX13" s="29">
        <v>0</v>
      </c>
      <c r="CY13" s="29">
        <v>0</v>
      </c>
      <c r="CZ13" s="29" t="s">
        <v>0</v>
      </c>
      <c r="DA13" s="29">
        <v>1</v>
      </c>
      <c r="DB13" s="29">
        <v>0</v>
      </c>
      <c r="DC13" s="29">
        <v>0</v>
      </c>
      <c r="DD13" s="29">
        <v>0</v>
      </c>
      <c r="DE13" s="29" t="s">
        <v>0</v>
      </c>
      <c r="DF13" s="29">
        <v>1</v>
      </c>
      <c r="DG13" s="29">
        <v>0</v>
      </c>
      <c r="DH13" s="29">
        <v>0</v>
      </c>
      <c r="DI13" s="29">
        <v>0</v>
      </c>
    </row>
    <row r="14" spans="1:113" x14ac:dyDescent="0.2">
      <c r="A14" s="16">
        <v>20</v>
      </c>
      <c r="B14" s="4">
        <v>23</v>
      </c>
      <c r="C14" s="18">
        <v>45925.468495370398</v>
      </c>
      <c r="D14" s="19">
        <v>45925.468495370398</v>
      </c>
      <c r="E14" s="48">
        <v>18</v>
      </c>
      <c r="F14" s="29">
        <v>0</v>
      </c>
      <c r="G14" s="29">
        <v>1</v>
      </c>
      <c r="H14" s="29">
        <v>0</v>
      </c>
      <c r="I14" s="29">
        <v>0</v>
      </c>
      <c r="J14" s="29">
        <v>0</v>
      </c>
      <c r="K14" s="29">
        <v>0</v>
      </c>
      <c r="L14" s="148"/>
      <c r="M14" s="26" t="s">
        <v>161</v>
      </c>
      <c r="N14" s="4">
        <v>0</v>
      </c>
      <c r="O14" s="28" t="s">
        <v>2</v>
      </c>
      <c r="P14" s="4"/>
      <c r="Q14" s="29" t="s">
        <v>1</v>
      </c>
      <c r="R14" s="29">
        <v>0</v>
      </c>
      <c r="S14" s="29">
        <v>1</v>
      </c>
      <c r="T14" s="29">
        <v>0</v>
      </c>
      <c r="U14" s="29">
        <v>0</v>
      </c>
      <c r="V14" s="29" t="s">
        <v>2</v>
      </c>
      <c r="W14" s="29">
        <v>0</v>
      </c>
      <c r="X14" s="29">
        <v>0</v>
      </c>
      <c r="Y14" s="29">
        <v>1</v>
      </c>
      <c r="Z14" s="29">
        <v>0</v>
      </c>
      <c r="AA14" s="29" t="s">
        <v>2</v>
      </c>
      <c r="AB14" s="29">
        <v>0</v>
      </c>
      <c r="AC14" s="29">
        <v>0</v>
      </c>
      <c r="AD14" s="29">
        <v>1</v>
      </c>
      <c r="AE14" s="29">
        <v>0</v>
      </c>
      <c r="AF14" s="4">
        <v>6</v>
      </c>
      <c r="AG14" s="29">
        <v>0</v>
      </c>
      <c r="AH14" s="29">
        <v>0</v>
      </c>
      <c r="AI14" s="29">
        <v>1</v>
      </c>
      <c r="AJ14" s="29">
        <v>0</v>
      </c>
      <c r="AK14" s="29">
        <v>0</v>
      </c>
      <c r="AL14" s="29">
        <v>0</v>
      </c>
      <c r="AM14" s="29" t="s">
        <v>2</v>
      </c>
      <c r="AN14" s="29">
        <v>0</v>
      </c>
      <c r="AO14" s="29">
        <v>0</v>
      </c>
      <c r="AP14" s="29">
        <v>1</v>
      </c>
      <c r="AQ14" s="29">
        <v>0</v>
      </c>
      <c r="AR14" s="29" t="s">
        <v>2</v>
      </c>
      <c r="AS14" s="29">
        <v>0</v>
      </c>
      <c r="AT14" s="29">
        <v>0</v>
      </c>
      <c r="AU14" s="29">
        <v>1</v>
      </c>
      <c r="AV14" s="29">
        <v>0</v>
      </c>
      <c r="AW14" s="29" t="s">
        <v>1</v>
      </c>
      <c r="AX14" s="29">
        <v>0</v>
      </c>
      <c r="AY14" s="29">
        <v>1</v>
      </c>
      <c r="AZ14" s="29">
        <v>0</v>
      </c>
      <c r="BA14" s="29">
        <v>0</v>
      </c>
      <c r="BB14" s="29" t="s">
        <v>1</v>
      </c>
      <c r="BC14" s="29">
        <v>0</v>
      </c>
      <c r="BD14" s="29">
        <v>1</v>
      </c>
      <c r="BE14" s="29">
        <v>0</v>
      </c>
      <c r="BF14" s="29">
        <v>0</v>
      </c>
      <c r="BG14" s="29" t="s">
        <v>1</v>
      </c>
      <c r="BH14" s="29">
        <v>0</v>
      </c>
      <c r="BI14" s="29">
        <v>1</v>
      </c>
      <c r="BJ14" s="29">
        <v>0</v>
      </c>
      <c r="BK14" s="29">
        <v>0</v>
      </c>
      <c r="BL14" s="29" t="s">
        <v>1</v>
      </c>
      <c r="BM14" s="29">
        <v>0</v>
      </c>
      <c r="BN14" s="29">
        <v>1</v>
      </c>
      <c r="BO14" s="29">
        <v>0</v>
      </c>
      <c r="BP14" s="29">
        <v>0</v>
      </c>
      <c r="BQ14" s="29" t="s">
        <v>1</v>
      </c>
      <c r="BR14" s="29">
        <v>0</v>
      </c>
      <c r="BS14" s="29">
        <v>1</v>
      </c>
      <c r="BT14" s="29">
        <v>0</v>
      </c>
      <c r="BU14" s="29">
        <v>0</v>
      </c>
      <c r="BV14" s="29" t="s">
        <v>1</v>
      </c>
      <c r="BW14" s="29">
        <v>0</v>
      </c>
      <c r="BX14" s="29">
        <v>1</v>
      </c>
      <c r="BY14" s="29">
        <v>0</v>
      </c>
      <c r="BZ14" s="29">
        <v>0</v>
      </c>
      <c r="CA14" s="29" t="s">
        <v>1</v>
      </c>
      <c r="CB14" s="29">
        <v>0</v>
      </c>
      <c r="CC14" s="29">
        <v>1</v>
      </c>
      <c r="CD14" s="29">
        <v>0</v>
      </c>
      <c r="CE14" s="29">
        <v>0</v>
      </c>
      <c r="CF14" s="29" t="s">
        <v>1</v>
      </c>
      <c r="CG14" s="29">
        <v>0</v>
      </c>
      <c r="CH14" s="29">
        <v>1</v>
      </c>
      <c r="CI14" s="29">
        <v>0</v>
      </c>
      <c r="CJ14" s="29">
        <v>0</v>
      </c>
      <c r="CK14" s="29" t="s">
        <v>1</v>
      </c>
      <c r="CL14" s="29">
        <v>0</v>
      </c>
      <c r="CM14" s="29">
        <v>1</v>
      </c>
      <c r="CN14" s="29">
        <v>0</v>
      </c>
      <c r="CO14" s="29">
        <v>0</v>
      </c>
      <c r="CP14" s="29" t="s">
        <v>1</v>
      </c>
      <c r="CQ14" s="29">
        <v>0</v>
      </c>
      <c r="CR14" s="29">
        <v>1</v>
      </c>
      <c r="CS14" s="29">
        <v>0</v>
      </c>
      <c r="CT14" s="29">
        <v>0</v>
      </c>
      <c r="CU14" s="29" t="s">
        <v>0</v>
      </c>
      <c r="CV14" s="29">
        <v>1</v>
      </c>
      <c r="CW14" s="29">
        <v>0</v>
      </c>
      <c r="CX14" s="29">
        <v>0</v>
      </c>
      <c r="CY14" s="29">
        <v>0</v>
      </c>
      <c r="CZ14" s="29" t="s">
        <v>0</v>
      </c>
      <c r="DA14" s="29">
        <v>1</v>
      </c>
      <c r="DB14" s="29">
        <v>0</v>
      </c>
      <c r="DC14" s="29">
        <v>0</v>
      </c>
      <c r="DD14" s="29">
        <v>0</v>
      </c>
      <c r="DE14" s="29" t="s">
        <v>0</v>
      </c>
      <c r="DF14" s="29">
        <v>1</v>
      </c>
      <c r="DG14" s="29">
        <v>0</v>
      </c>
      <c r="DH14" s="29">
        <v>0</v>
      </c>
      <c r="DI14" s="29">
        <v>0</v>
      </c>
    </row>
    <row r="15" spans="1:113" x14ac:dyDescent="0.2">
      <c r="A15" s="16">
        <v>3</v>
      </c>
      <c r="B15" s="4">
        <v>6</v>
      </c>
      <c r="C15" s="18">
        <v>45896.598831018498</v>
      </c>
      <c r="D15" s="19">
        <v>45896.598831018498</v>
      </c>
      <c r="E15" s="48">
        <v>47</v>
      </c>
      <c r="F15" s="29">
        <v>0</v>
      </c>
      <c r="G15" s="29">
        <v>0</v>
      </c>
      <c r="H15" s="29">
        <v>1</v>
      </c>
      <c r="I15" s="29">
        <v>0</v>
      </c>
      <c r="J15" s="29">
        <v>0</v>
      </c>
      <c r="K15" s="29">
        <v>0</v>
      </c>
      <c r="L15" s="148"/>
      <c r="M15" s="26" t="s">
        <v>162</v>
      </c>
      <c r="N15" s="4">
        <v>0</v>
      </c>
      <c r="O15" s="28" t="s">
        <v>0</v>
      </c>
      <c r="P15" s="4"/>
      <c r="Q15" s="29" t="s">
        <v>43</v>
      </c>
      <c r="R15" s="29">
        <v>0</v>
      </c>
      <c r="S15" s="29">
        <v>0</v>
      </c>
      <c r="T15" s="29">
        <v>0</v>
      </c>
      <c r="U15" s="29">
        <v>1</v>
      </c>
      <c r="V15" s="29" t="s">
        <v>43</v>
      </c>
      <c r="W15" s="29">
        <v>0</v>
      </c>
      <c r="X15" s="29">
        <v>0</v>
      </c>
      <c r="Y15" s="29">
        <v>0</v>
      </c>
      <c r="Z15" s="29">
        <v>1</v>
      </c>
      <c r="AA15" s="29" t="s">
        <v>43</v>
      </c>
      <c r="AB15" s="29">
        <v>0</v>
      </c>
      <c r="AC15" s="29">
        <v>0</v>
      </c>
      <c r="AD15" s="29">
        <v>0</v>
      </c>
      <c r="AE15" s="29">
        <v>1</v>
      </c>
      <c r="AF15" s="4" t="s">
        <v>87</v>
      </c>
      <c r="AG15" s="29">
        <v>1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 t="s">
        <v>43</v>
      </c>
      <c r="AN15" s="29">
        <v>0</v>
      </c>
      <c r="AO15" s="29">
        <v>0</v>
      </c>
      <c r="AP15" s="29">
        <v>0</v>
      </c>
      <c r="AQ15" s="29">
        <v>1</v>
      </c>
      <c r="AR15" s="29" t="s">
        <v>43</v>
      </c>
      <c r="AS15" s="29">
        <v>0</v>
      </c>
      <c r="AT15" s="29">
        <v>0</v>
      </c>
      <c r="AU15" s="29">
        <v>0</v>
      </c>
      <c r="AV15" s="29">
        <v>1</v>
      </c>
      <c r="AW15" s="29" t="s">
        <v>43</v>
      </c>
      <c r="AX15" s="29">
        <v>0</v>
      </c>
      <c r="AY15" s="29">
        <v>0</v>
      </c>
      <c r="AZ15" s="29">
        <v>0</v>
      </c>
      <c r="BA15" s="29">
        <v>1</v>
      </c>
      <c r="BB15" s="29" t="s">
        <v>43</v>
      </c>
      <c r="BC15" s="29">
        <v>0</v>
      </c>
      <c r="BD15" s="29">
        <v>0</v>
      </c>
      <c r="BE15" s="29">
        <v>0</v>
      </c>
      <c r="BF15" s="29">
        <v>1</v>
      </c>
      <c r="BG15" s="29" t="s">
        <v>43</v>
      </c>
      <c r="BH15" s="29">
        <v>0</v>
      </c>
      <c r="BI15" s="29">
        <v>0</v>
      </c>
      <c r="BJ15" s="29">
        <v>0</v>
      </c>
      <c r="BK15" s="29">
        <v>1</v>
      </c>
      <c r="BL15" s="29" t="s">
        <v>43</v>
      </c>
      <c r="BM15" s="29">
        <v>0</v>
      </c>
      <c r="BN15" s="29">
        <v>0</v>
      </c>
      <c r="BO15" s="29">
        <v>0</v>
      </c>
      <c r="BP15" s="29">
        <v>1</v>
      </c>
      <c r="BQ15" s="29" t="s">
        <v>43</v>
      </c>
      <c r="BR15" s="29">
        <v>0</v>
      </c>
      <c r="BS15" s="29">
        <v>0</v>
      </c>
      <c r="BT15" s="29">
        <v>0</v>
      </c>
      <c r="BU15" s="29">
        <v>1</v>
      </c>
      <c r="BV15" s="29" t="s">
        <v>43</v>
      </c>
      <c r="BW15" s="29">
        <v>0</v>
      </c>
      <c r="BX15" s="29">
        <v>0</v>
      </c>
      <c r="BY15" s="29">
        <v>0</v>
      </c>
      <c r="BZ15" s="29">
        <v>1</v>
      </c>
      <c r="CA15" s="29" t="s">
        <v>43</v>
      </c>
      <c r="CB15" s="29">
        <v>0</v>
      </c>
      <c r="CC15" s="29">
        <v>0</v>
      </c>
      <c r="CD15" s="29">
        <v>0</v>
      </c>
      <c r="CE15" s="29">
        <v>1</v>
      </c>
      <c r="CF15" s="29" t="s">
        <v>43</v>
      </c>
      <c r="CG15" s="29">
        <v>0</v>
      </c>
      <c r="CH15" s="29">
        <v>0</v>
      </c>
      <c r="CI15" s="29">
        <v>0</v>
      </c>
      <c r="CJ15" s="29">
        <v>1</v>
      </c>
      <c r="CK15" s="29" t="s">
        <v>43</v>
      </c>
      <c r="CL15" s="29">
        <v>0</v>
      </c>
      <c r="CM15" s="29">
        <v>0</v>
      </c>
      <c r="CN15" s="29">
        <v>0</v>
      </c>
      <c r="CO15" s="29">
        <v>1</v>
      </c>
      <c r="CP15" s="29" t="s">
        <v>43</v>
      </c>
      <c r="CQ15" s="29">
        <v>0</v>
      </c>
      <c r="CR15" s="29">
        <v>0</v>
      </c>
      <c r="CS15" s="29">
        <v>0</v>
      </c>
      <c r="CT15" s="29">
        <v>1</v>
      </c>
      <c r="CU15" s="29" t="s">
        <v>43</v>
      </c>
      <c r="CV15" s="29">
        <v>0</v>
      </c>
      <c r="CW15" s="29">
        <v>0</v>
      </c>
      <c r="CX15" s="29">
        <v>0</v>
      </c>
      <c r="CY15" s="29">
        <v>1</v>
      </c>
      <c r="CZ15" s="29" t="s">
        <v>43</v>
      </c>
      <c r="DA15" s="29">
        <v>0</v>
      </c>
      <c r="DB15" s="29">
        <v>0</v>
      </c>
      <c r="DC15" s="29">
        <v>0</v>
      </c>
      <c r="DD15" s="29">
        <v>1</v>
      </c>
      <c r="DE15" s="29" t="s">
        <v>43</v>
      </c>
      <c r="DF15" s="29">
        <v>0</v>
      </c>
      <c r="DG15" s="29">
        <v>0</v>
      </c>
      <c r="DH15" s="29">
        <v>0</v>
      </c>
      <c r="DI15" s="29">
        <v>1</v>
      </c>
    </row>
    <row r="16" spans="1:113" x14ac:dyDescent="0.2">
      <c r="A16" s="16">
        <v>17</v>
      </c>
      <c r="B16" s="4">
        <v>20</v>
      </c>
      <c r="C16" s="18">
        <v>45911.415983796302</v>
      </c>
      <c r="D16" s="19">
        <v>45911.415983796302</v>
      </c>
      <c r="E16" s="48">
        <v>32</v>
      </c>
      <c r="F16" s="29">
        <v>0</v>
      </c>
      <c r="G16" s="29">
        <v>0</v>
      </c>
      <c r="H16" s="29">
        <v>1</v>
      </c>
      <c r="I16" s="29">
        <v>0</v>
      </c>
      <c r="J16" s="29">
        <v>0</v>
      </c>
      <c r="K16" s="29">
        <v>0</v>
      </c>
      <c r="L16" s="148"/>
      <c r="M16" s="26" t="s">
        <v>163</v>
      </c>
      <c r="N16" s="4">
        <v>0</v>
      </c>
      <c r="O16" s="28" t="s">
        <v>2</v>
      </c>
      <c r="P16" s="4"/>
      <c r="Q16" s="29" t="s">
        <v>0</v>
      </c>
      <c r="R16" s="29">
        <v>1</v>
      </c>
      <c r="S16" s="29">
        <v>0</v>
      </c>
      <c r="T16" s="29">
        <v>0</v>
      </c>
      <c r="U16" s="29">
        <v>0</v>
      </c>
      <c r="V16" s="29" t="s">
        <v>2</v>
      </c>
      <c r="W16" s="29">
        <v>0</v>
      </c>
      <c r="X16" s="29">
        <v>0</v>
      </c>
      <c r="Y16" s="29">
        <v>1</v>
      </c>
      <c r="Z16" s="29">
        <v>0</v>
      </c>
      <c r="AA16" s="29" t="s">
        <v>1</v>
      </c>
      <c r="AB16" s="29">
        <v>0</v>
      </c>
      <c r="AC16" s="29">
        <v>1</v>
      </c>
      <c r="AD16" s="29">
        <v>0</v>
      </c>
      <c r="AE16" s="29">
        <v>0</v>
      </c>
      <c r="AF16" s="4" t="s">
        <v>3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1</v>
      </c>
      <c r="AM16" s="29" t="s">
        <v>1</v>
      </c>
      <c r="AN16" s="29">
        <v>0</v>
      </c>
      <c r="AO16" s="29">
        <v>1</v>
      </c>
      <c r="AP16" s="29">
        <v>0</v>
      </c>
      <c r="AQ16" s="29">
        <v>0</v>
      </c>
      <c r="AR16" s="29" t="s">
        <v>0</v>
      </c>
      <c r="AS16" s="29">
        <v>1</v>
      </c>
      <c r="AT16" s="29">
        <v>0</v>
      </c>
      <c r="AU16" s="29">
        <v>0</v>
      </c>
      <c r="AV16" s="29">
        <v>0</v>
      </c>
      <c r="AW16" s="29" t="s">
        <v>2</v>
      </c>
      <c r="AX16" s="29">
        <v>0</v>
      </c>
      <c r="AY16" s="29">
        <v>0</v>
      </c>
      <c r="AZ16" s="29">
        <v>1</v>
      </c>
      <c r="BA16" s="29">
        <v>0</v>
      </c>
      <c r="BB16" s="29" t="s">
        <v>1</v>
      </c>
      <c r="BC16" s="29">
        <v>0</v>
      </c>
      <c r="BD16" s="29">
        <v>1</v>
      </c>
      <c r="BE16" s="29">
        <v>0</v>
      </c>
      <c r="BF16" s="29">
        <v>0</v>
      </c>
      <c r="BG16" s="29" t="s">
        <v>2</v>
      </c>
      <c r="BH16" s="29">
        <v>0</v>
      </c>
      <c r="BI16" s="29">
        <v>0</v>
      </c>
      <c r="BJ16" s="29">
        <v>1</v>
      </c>
      <c r="BK16" s="29">
        <v>0</v>
      </c>
      <c r="BL16" s="29" t="s">
        <v>1</v>
      </c>
      <c r="BM16" s="29">
        <v>0</v>
      </c>
      <c r="BN16" s="29">
        <v>1</v>
      </c>
      <c r="BO16" s="29">
        <v>0</v>
      </c>
      <c r="BP16" s="29">
        <v>0</v>
      </c>
      <c r="BQ16" s="29" t="s">
        <v>1</v>
      </c>
      <c r="BR16" s="29">
        <v>0</v>
      </c>
      <c r="BS16" s="29">
        <v>1</v>
      </c>
      <c r="BT16" s="29">
        <v>0</v>
      </c>
      <c r="BU16" s="29">
        <v>0</v>
      </c>
      <c r="BV16" s="29" t="s">
        <v>1</v>
      </c>
      <c r="BW16" s="29">
        <v>0</v>
      </c>
      <c r="BX16" s="29">
        <v>1</v>
      </c>
      <c r="BY16" s="29">
        <v>0</v>
      </c>
      <c r="BZ16" s="29">
        <v>0</v>
      </c>
      <c r="CA16" s="29" t="s">
        <v>1</v>
      </c>
      <c r="CB16" s="29">
        <v>0</v>
      </c>
      <c r="CC16" s="29">
        <v>1</v>
      </c>
      <c r="CD16" s="29">
        <v>0</v>
      </c>
      <c r="CE16" s="29">
        <v>0</v>
      </c>
      <c r="CF16" s="29" t="s">
        <v>1</v>
      </c>
      <c r="CG16" s="29">
        <v>0</v>
      </c>
      <c r="CH16" s="29">
        <v>1</v>
      </c>
      <c r="CI16" s="29">
        <v>0</v>
      </c>
      <c r="CJ16" s="29">
        <v>0</v>
      </c>
      <c r="CK16" s="29" t="s">
        <v>1</v>
      </c>
      <c r="CL16" s="29">
        <v>0</v>
      </c>
      <c r="CM16" s="29">
        <v>1</v>
      </c>
      <c r="CN16" s="29">
        <v>0</v>
      </c>
      <c r="CO16" s="29">
        <v>0</v>
      </c>
      <c r="CP16" s="29" t="s">
        <v>0</v>
      </c>
      <c r="CQ16" s="29">
        <v>1</v>
      </c>
      <c r="CR16" s="29">
        <v>0</v>
      </c>
      <c r="CS16" s="29">
        <v>0</v>
      </c>
      <c r="CT16" s="29">
        <v>0</v>
      </c>
      <c r="CU16" s="29" t="s">
        <v>2</v>
      </c>
      <c r="CV16" s="29">
        <v>0</v>
      </c>
      <c r="CW16" s="29">
        <v>0</v>
      </c>
      <c r="CX16" s="29">
        <v>1</v>
      </c>
      <c r="CY16" s="29">
        <v>0</v>
      </c>
      <c r="CZ16" s="29" t="s">
        <v>2</v>
      </c>
      <c r="DA16" s="29">
        <v>0</v>
      </c>
      <c r="DB16" s="29">
        <v>0</v>
      </c>
      <c r="DC16" s="29">
        <v>1</v>
      </c>
      <c r="DD16" s="29">
        <v>0</v>
      </c>
      <c r="DE16" s="29" t="s">
        <v>0</v>
      </c>
      <c r="DF16" s="29">
        <v>1</v>
      </c>
      <c r="DG16" s="29">
        <v>0</v>
      </c>
      <c r="DH16" s="29">
        <v>0</v>
      </c>
      <c r="DI16" s="29">
        <v>0</v>
      </c>
    </row>
    <row r="17" spans="1:113" x14ac:dyDescent="0.2">
      <c r="A17" s="16">
        <v>5</v>
      </c>
      <c r="B17" s="4">
        <v>8</v>
      </c>
      <c r="C17" s="18">
        <v>45896.610115740703</v>
      </c>
      <c r="D17" s="19">
        <v>45896.610115740703</v>
      </c>
      <c r="E17" s="48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148"/>
      <c r="M17" s="26" t="s">
        <v>164</v>
      </c>
      <c r="N17" s="4">
        <v>1</v>
      </c>
      <c r="O17" s="28" t="s">
        <v>2</v>
      </c>
      <c r="P17" s="4"/>
      <c r="Q17" s="29" t="s">
        <v>165</v>
      </c>
      <c r="R17" s="29">
        <v>0</v>
      </c>
      <c r="S17" s="29">
        <v>0</v>
      </c>
      <c r="T17" s="29">
        <v>0</v>
      </c>
      <c r="U17" s="29">
        <v>0</v>
      </c>
      <c r="V17" s="29" t="s">
        <v>165</v>
      </c>
      <c r="W17" s="29">
        <v>0</v>
      </c>
      <c r="X17" s="29">
        <v>0</v>
      </c>
      <c r="Y17" s="29">
        <v>0</v>
      </c>
      <c r="Z17" s="29">
        <v>0</v>
      </c>
      <c r="AA17" s="29" t="s">
        <v>165</v>
      </c>
      <c r="AB17" s="29">
        <v>0</v>
      </c>
      <c r="AC17" s="29">
        <v>0</v>
      </c>
      <c r="AD17" s="29">
        <v>0</v>
      </c>
      <c r="AE17" s="29">
        <v>0</v>
      </c>
      <c r="AF17" s="4" t="s">
        <v>165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29" t="s">
        <v>165</v>
      </c>
      <c r="AN17" s="29">
        <v>0</v>
      </c>
      <c r="AO17" s="29">
        <v>0</v>
      </c>
      <c r="AP17" s="29">
        <v>0</v>
      </c>
      <c r="AQ17" s="29">
        <v>0</v>
      </c>
      <c r="AR17" s="29" t="s">
        <v>165</v>
      </c>
      <c r="AS17" s="29">
        <v>0</v>
      </c>
      <c r="AT17" s="29">
        <v>0</v>
      </c>
      <c r="AU17" s="29">
        <v>0</v>
      </c>
      <c r="AV17" s="29">
        <v>0</v>
      </c>
      <c r="AW17" s="29" t="s">
        <v>165</v>
      </c>
      <c r="AX17" s="29">
        <v>0</v>
      </c>
      <c r="AY17" s="29">
        <v>0</v>
      </c>
      <c r="AZ17" s="29">
        <v>0</v>
      </c>
      <c r="BA17" s="29">
        <v>0</v>
      </c>
      <c r="BB17" s="29" t="s">
        <v>165</v>
      </c>
      <c r="BC17" s="29">
        <v>0</v>
      </c>
      <c r="BD17" s="29">
        <v>0</v>
      </c>
      <c r="BE17" s="29">
        <v>0</v>
      </c>
      <c r="BF17" s="29">
        <v>0</v>
      </c>
      <c r="BG17" s="29" t="s">
        <v>165</v>
      </c>
      <c r="BH17" s="29">
        <v>0</v>
      </c>
      <c r="BI17" s="29">
        <v>0</v>
      </c>
      <c r="BJ17" s="29">
        <v>0</v>
      </c>
      <c r="BK17" s="29">
        <v>0</v>
      </c>
      <c r="BL17" s="29" t="s">
        <v>165</v>
      </c>
      <c r="BM17" s="29">
        <v>0</v>
      </c>
      <c r="BN17" s="29">
        <v>0</v>
      </c>
      <c r="BO17" s="29">
        <v>0</v>
      </c>
      <c r="BP17" s="29">
        <v>0</v>
      </c>
      <c r="BQ17" s="29" t="s">
        <v>165</v>
      </c>
      <c r="BR17" s="29">
        <v>0</v>
      </c>
      <c r="BS17" s="29">
        <v>0</v>
      </c>
      <c r="BT17" s="29">
        <v>0</v>
      </c>
      <c r="BU17" s="29">
        <v>0</v>
      </c>
      <c r="BV17" s="29" t="s">
        <v>165</v>
      </c>
      <c r="BW17" s="29">
        <v>0</v>
      </c>
      <c r="BX17" s="29">
        <v>0</v>
      </c>
      <c r="BY17" s="29">
        <v>0</v>
      </c>
      <c r="BZ17" s="29">
        <v>0</v>
      </c>
      <c r="CA17" s="29" t="s">
        <v>165</v>
      </c>
      <c r="CB17" s="29">
        <v>0</v>
      </c>
      <c r="CC17" s="29">
        <v>0</v>
      </c>
      <c r="CD17" s="29">
        <v>0</v>
      </c>
      <c r="CE17" s="29">
        <v>0</v>
      </c>
      <c r="CF17" s="29" t="s">
        <v>165</v>
      </c>
      <c r="CG17" s="29">
        <v>0</v>
      </c>
      <c r="CH17" s="29">
        <v>0</v>
      </c>
      <c r="CI17" s="29">
        <v>0</v>
      </c>
      <c r="CJ17" s="29">
        <v>0</v>
      </c>
      <c r="CK17" s="29" t="s">
        <v>165</v>
      </c>
      <c r="CL17" s="29">
        <v>0</v>
      </c>
      <c r="CM17" s="29">
        <v>0</v>
      </c>
      <c r="CN17" s="29">
        <v>0</v>
      </c>
      <c r="CO17" s="29">
        <v>0</v>
      </c>
      <c r="CP17" s="29" t="s">
        <v>165</v>
      </c>
      <c r="CQ17" s="29">
        <v>0</v>
      </c>
      <c r="CR17" s="29">
        <v>0</v>
      </c>
      <c r="CS17" s="29">
        <v>0</v>
      </c>
      <c r="CT17" s="29">
        <v>0</v>
      </c>
      <c r="CU17" s="29" t="s">
        <v>165</v>
      </c>
      <c r="CV17" s="29">
        <v>0</v>
      </c>
      <c r="CW17" s="29">
        <v>0</v>
      </c>
      <c r="CX17" s="29">
        <v>0</v>
      </c>
      <c r="CY17" s="29">
        <v>0</v>
      </c>
      <c r="CZ17" s="29" t="s">
        <v>165</v>
      </c>
      <c r="DA17" s="29">
        <v>0</v>
      </c>
      <c r="DB17" s="29">
        <v>0</v>
      </c>
      <c r="DC17" s="29">
        <v>0</v>
      </c>
      <c r="DD17" s="29">
        <v>0</v>
      </c>
      <c r="DE17" s="29" t="s">
        <v>165</v>
      </c>
      <c r="DF17" s="29">
        <v>0</v>
      </c>
      <c r="DG17" s="29">
        <v>0</v>
      </c>
      <c r="DH17" s="29">
        <v>0</v>
      </c>
      <c r="DI17" s="29">
        <v>0</v>
      </c>
    </row>
    <row r="18" spans="1:113" x14ac:dyDescent="0.2">
      <c r="A18" s="16">
        <v>28</v>
      </c>
      <c r="B18" s="4">
        <v>31</v>
      </c>
      <c r="C18" s="18">
        <v>45933.427245370403</v>
      </c>
      <c r="D18" s="19">
        <v>45933.427245370403</v>
      </c>
      <c r="E18" s="48">
        <v>10</v>
      </c>
      <c r="F18" s="29">
        <v>0</v>
      </c>
      <c r="G18" s="29">
        <v>1</v>
      </c>
      <c r="H18" s="29">
        <v>0</v>
      </c>
      <c r="I18" s="29">
        <v>0</v>
      </c>
      <c r="J18" s="29">
        <v>0</v>
      </c>
      <c r="K18" s="29">
        <v>0</v>
      </c>
      <c r="L18" s="148"/>
      <c r="M18" s="26" t="s">
        <v>166</v>
      </c>
      <c r="N18" s="4">
        <v>0</v>
      </c>
      <c r="O18" s="28" t="s">
        <v>2</v>
      </c>
      <c r="P18" s="4"/>
      <c r="Q18" s="29" t="s">
        <v>2</v>
      </c>
      <c r="R18" s="29">
        <v>0</v>
      </c>
      <c r="S18" s="29">
        <v>0</v>
      </c>
      <c r="T18" s="29">
        <v>1</v>
      </c>
      <c r="U18" s="29">
        <v>0</v>
      </c>
      <c r="V18" s="29" t="s">
        <v>1</v>
      </c>
      <c r="W18" s="29">
        <v>0</v>
      </c>
      <c r="X18" s="29">
        <v>1</v>
      </c>
      <c r="Y18" s="29">
        <v>0</v>
      </c>
      <c r="Z18" s="29">
        <v>0</v>
      </c>
      <c r="AA18" s="29" t="s">
        <v>1</v>
      </c>
      <c r="AB18" s="29">
        <v>0</v>
      </c>
      <c r="AC18" s="29">
        <v>1</v>
      </c>
      <c r="AD18" s="29">
        <v>0</v>
      </c>
      <c r="AE18" s="29">
        <v>0</v>
      </c>
      <c r="AF18" s="4" t="s">
        <v>3</v>
      </c>
      <c r="AG18" s="29">
        <v>0</v>
      </c>
      <c r="AH18" s="29">
        <v>0</v>
      </c>
      <c r="AI18" s="29">
        <v>0</v>
      </c>
      <c r="AJ18" s="29">
        <v>0</v>
      </c>
      <c r="AK18" s="29">
        <v>0</v>
      </c>
      <c r="AL18" s="29">
        <v>1</v>
      </c>
      <c r="AM18" s="29" t="s">
        <v>1</v>
      </c>
      <c r="AN18" s="29">
        <v>0</v>
      </c>
      <c r="AO18" s="29">
        <v>1</v>
      </c>
      <c r="AP18" s="29">
        <v>0</v>
      </c>
      <c r="AQ18" s="29">
        <v>0</v>
      </c>
      <c r="AR18" s="29" t="s">
        <v>0</v>
      </c>
      <c r="AS18" s="29">
        <v>1</v>
      </c>
      <c r="AT18" s="29">
        <v>0</v>
      </c>
      <c r="AU18" s="29">
        <v>0</v>
      </c>
      <c r="AV18" s="29">
        <v>0</v>
      </c>
      <c r="AW18" s="29" t="s">
        <v>1</v>
      </c>
      <c r="AX18" s="29">
        <v>0</v>
      </c>
      <c r="AY18" s="29">
        <v>1</v>
      </c>
      <c r="AZ18" s="29">
        <v>0</v>
      </c>
      <c r="BA18" s="29">
        <v>0</v>
      </c>
      <c r="BB18" s="29" t="s">
        <v>1</v>
      </c>
      <c r="BC18" s="29">
        <v>0</v>
      </c>
      <c r="BD18" s="29">
        <v>1</v>
      </c>
      <c r="BE18" s="29">
        <v>0</v>
      </c>
      <c r="BF18" s="29">
        <v>0</v>
      </c>
      <c r="BG18" s="29" t="s">
        <v>1</v>
      </c>
      <c r="BH18" s="29">
        <v>0</v>
      </c>
      <c r="BI18" s="29">
        <v>1</v>
      </c>
      <c r="BJ18" s="29">
        <v>0</v>
      </c>
      <c r="BK18" s="29">
        <v>0</v>
      </c>
      <c r="BL18" s="29" t="s">
        <v>1</v>
      </c>
      <c r="BM18" s="29">
        <v>0</v>
      </c>
      <c r="BN18" s="29">
        <v>1</v>
      </c>
      <c r="BO18" s="29">
        <v>0</v>
      </c>
      <c r="BP18" s="29">
        <v>0</v>
      </c>
      <c r="BQ18" s="29" t="s">
        <v>1</v>
      </c>
      <c r="BR18" s="29">
        <v>0</v>
      </c>
      <c r="BS18" s="29">
        <v>1</v>
      </c>
      <c r="BT18" s="29">
        <v>0</v>
      </c>
      <c r="BU18" s="29">
        <v>0</v>
      </c>
      <c r="BV18" s="29" t="s">
        <v>1</v>
      </c>
      <c r="BW18" s="29">
        <v>0</v>
      </c>
      <c r="BX18" s="29">
        <v>1</v>
      </c>
      <c r="BY18" s="29">
        <v>0</v>
      </c>
      <c r="BZ18" s="29">
        <v>0</v>
      </c>
      <c r="CA18" s="29" t="s">
        <v>1</v>
      </c>
      <c r="CB18" s="29">
        <v>0</v>
      </c>
      <c r="CC18" s="29">
        <v>1</v>
      </c>
      <c r="CD18" s="29">
        <v>0</v>
      </c>
      <c r="CE18" s="29">
        <v>0</v>
      </c>
      <c r="CF18" s="29" t="s">
        <v>1</v>
      </c>
      <c r="CG18" s="29">
        <v>0</v>
      </c>
      <c r="CH18" s="29">
        <v>1</v>
      </c>
      <c r="CI18" s="29">
        <v>0</v>
      </c>
      <c r="CJ18" s="29">
        <v>0</v>
      </c>
      <c r="CK18" s="29" t="s">
        <v>0</v>
      </c>
      <c r="CL18" s="29">
        <v>1</v>
      </c>
      <c r="CM18" s="29">
        <v>0</v>
      </c>
      <c r="CN18" s="29">
        <v>0</v>
      </c>
      <c r="CO18" s="29">
        <v>0</v>
      </c>
      <c r="CP18" s="29" t="s">
        <v>0</v>
      </c>
      <c r="CQ18" s="29">
        <v>1</v>
      </c>
      <c r="CR18" s="29">
        <v>0</v>
      </c>
      <c r="CS18" s="29">
        <v>0</v>
      </c>
      <c r="CT18" s="29">
        <v>0</v>
      </c>
      <c r="CU18" s="29" t="s">
        <v>0</v>
      </c>
      <c r="CV18" s="29">
        <v>1</v>
      </c>
      <c r="CW18" s="29">
        <v>0</v>
      </c>
      <c r="CX18" s="29">
        <v>0</v>
      </c>
      <c r="CY18" s="29">
        <v>0</v>
      </c>
      <c r="CZ18" s="29" t="s">
        <v>0</v>
      </c>
      <c r="DA18" s="29">
        <v>1</v>
      </c>
      <c r="DB18" s="29">
        <v>0</v>
      </c>
      <c r="DC18" s="29">
        <v>0</v>
      </c>
      <c r="DD18" s="29">
        <v>0</v>
      </c>
      <c r="DE18" s="29" t="s">
        <v>0</v>
      </c>
      <c r="DF18" s="29">
        <v>1</v>
      </c>
      <c r="DG18" s="29">
        <v>0</v>
      </c>
      <c r="DH18" s="29">
        <v>0</v>
      </c>
      <c r="DI18" s="29">
        <v>0</v>
      </c>
    </row>
    <row r="19" spans="1:113" x14ac:dyDescent="0.2">
      <c r="A19" s="16">
        <v>19</v>
      </c>
      <c r="B19" s="4">
        <v>22</v>
      </c>
      <c r="C19" s="18">
        <v>45922.593379629601</v>
      </c>
      <c r="D19" s="19">
        <v>45922.593379629601</v>
      </c>
      <c r="E19" s="48">
        <v>21</v>
      </c>
      <c r="F19" s="29">
        <v>0</v>
      </c>
      <c r="G19" s="29">
        <v>1</v>
      </c>
      <c r="H19" s="29">
        <v>0</v>
      </c>
      <c r="I19" s="29">
        <v>0</v>
      </c>
      <c r="J19" s="29">
        <v>0</v>
      </c>
      <c r="K19" s="29">
        <v>0</v>
      </c>
      <c r="L19" s="148"/>
      <c r="M19" s="26" t="s">
        <v>167</v>
      </c>
      <c r="N19" s="4">
        <v>0</v>
      </c>
      <c r="O19" s="28" t="s">
        <v>2</v>
      </c>
      <c r="P19" s="4"/>
      <c r="Q19" s="29" t="s">
        <v>2</v>
      </c>
      <c r="R19" s="29">
        <v>0</v>
      </c>
      <c r="S19" s="29">
        <v>0</v>
      </c>
      <c r="T19" s="29">
        <v>1</v>
      </c>
      <c r="U19" s="29">
        <v>0</v>
      </c>
      <c r="V19" s="29" t="s">
        <v>2</v>
      </c>
      <c r="W19" s="29">
        <v>0</v>
      </c>
      <c r="X19" s="29">
        <v>0</v>
      </c>
      <c r="Y19" s="29">
        <v>1</v>
      </c>
      <c r="Z19" s="29">
        <v>0</v>
      </c>
      <c r="AA19" s="29" t="s">
        <v>2</v>
      </c>
      <c r="AB19" s="29">
        <v>0</v>
      </c>
      <c r="AC19" s="29">
        <v>0</v>
      </c>
      <c r="AD19" s="29">
        <v>1</v>
      </c>
      <c r="AE19" s="29">
        <v>0</v>
      </c>
      <c r="AF19" s="4">
        <v>27</v>
      </c>
      <c r="AG19" s="29">
        <v>0</v>
      </c>
      <c r="AH19" s="29">
        <v>0</v>
      </c>
      <c r="AI19" s="29">
        <v>0</v>
      </c>
      <c r="AJ19" s="29">
        <v>1</v>
      </c>
      <c r="AK19" s="29">
        <v>0</v>
      </c>
      <c r="AL19" s="29">
        <v>0</v>
      </c>
      <c r="AM19" s="29" t="s">
        <v>2</v>
      </c>
      <c r="AN19" s="29">
        <v>0</v>
      </c>
      <c r="AO19" s="29">
        <v>0</v>
      </c>
      <c r="AP19" s="29">
        <v>1</v>
      </c>
      <c r="AQ19" s="29">
        <v>0</v>
      </c>
      <c r="AR19" s="29" t="s">
        <v>0</v>
      </c>
      <c r="AS19" s="29">
        <v>1</v>
      </c>
      <c r="AT19" s="29">
        <v>0</v>
      </c>
      <c r="AU19" s="29">
        <v>0</v>
      </c>
      <c r="AV19" s="29">
        <v>0</v>
      </c>
      <c r="AW19" s="29" t="s">
        <v>2</v>
      </c>
      <c r="AX19" s="29">
        <v>0</v>
      </c>
      <c r="AY19" s="29">
        <v>0</v>
      </c>
      <c r="AZ19" s="29">
        <v>1</v>
      </c>
      <c r="BA19" s="29">
        <v>0</v>
      </c>
      <c r="BB19" s="29" t="s">
        <v>2</v>
      </c>
      <c r="BC19" s="29">
        <v>0</v>
      </c>
      <c r="BD19" s="29">
        <v>0</v>
      </c>
      <c r="BE19" s="29">
        <v>1</v>
      </c>
      <c r="BF19" s="29">
        <v>0</v>
      </c>
      <c r="BG19" s="29" t="s">
        <v>2</v>
      </c>
      <c r="BH19" s="29">
        <v>0</v>
      </c>
      <c r="BI19" s="29">
        <v>0</v>
      </c>
      <c r="BJ19" s="29">
        <v>1</v>
      </c>
      <c r="BK19" s="29">
        <v>0</v>
      </c>
      <c r="BL19" s="29" t="s">
        <v>2</v>
      </c>
      <c r="BM19" s="29">
        <v>0</v>
      </c>
      <c r="BN19" s="29">
        <v>0</v>
      </c>
      <c r="BO19" s="29">
        <v>1</v>
      </c>
      <c r="BP19" s="29">
        <v>0</v>
      </c>
      <c r="BQ19" s="29" t="s">
        <v>2</v>
      </c>
      <c r="BR19" s="29">
        <v>0</v>
      </c>
      <c r="BS19" s="29">
        <v>0</v>
      </c>
      <c r="BT19" s="29">
        <v>1</v>
      </c>
      <c r="BU19" s="29">
        <v>0</v>
      </c>
      <c r="BV19" s="29" t="s">
        <v>2</v>
      </c>
      <c r="BW19" s="29">
        <v>0</v>
      </c>
      <c r="BX19" s="29">
        <v>0</v>
      </c>
      <c r="BY19" s="29">
        <v>1</v>
      </c>
      <c r="BZ19" s="29">
        <v>0</v>
      </c>
      <c r="CA19" s="29" t="s">
        <v>1</v>
      </c>
      <c r="CB19" s="29">
        <v>0</v>
      </c>
      <c r="CC19" s="29">
        <v>1</v>
      </c>
      <c r="CD19" s="29">
        <v>0</v>
      </c>
      <c r="CE19" s="29">
        <v>0</v>
      </c>
      <c r="CF19" s="29" t="s">
        <v>1</v>
      </c>
      <c r="CG19" s="29">
        <v>0</v>
      </c>
      <c r="CH19" s="29">
        <v>1</v>
      </c>
      <c r="CI19" s="29">
        <v>0</v>
      </c>
      <c r="CJ19" s="29">
        <v>0</v>
      </c>
      <c r="CK19" s="29" t="s">
        <v>2</v>
      </c>
      <c r="CL19" s="29">
        <v>0</v>
      </c>
      <c r="CM19" s="29">
        <v>0</v>
      </c>
      <c r="CN19" s="29">
        <v>1</v>
      </c>
      <c r="CO19" s="29">
        <v>0</v>
      </c>
      <c r="CP19" s="29" t="s">
        <v>1</v>
      </c>
      <c r="CQ19" s="29">
        <v>0</v>
      </c>
      <c r="CR19" s="29">
        <v>1</v>
      </c>
      <c r="CS19" s="29">
        <v>0</v>
      </c>
      <c r="CT19" s="29">
        <v>0</v>
      </c>
      <c r="CU19" s="29" t="s">
        <v>0</v>
      </c>
      <c r="CV19" s="29">
        <v>1</v>
      </c>
      <c r="CW19" s="29">
        <v>0</v>
      </c>
      <c r="CX19" s="29">
        <v>0</v>
      </c>
      <c r="CY19" s="29">
        <v>0</v>
      </c>
      <c r="CZ19" s="29" t="s">
        <v>0</v>
      </c>
      <c r="DA19" s="29">
        <v>1</v>
      </c>
      <c r="DB19" s="29">
        <v>0</v>
      </c>
      <c r="DC19" s="29">
        <v>0</v>
      </c>
      <c r="DD19" s="29">
        <v>0</v>
      </c>
      <c r="DE19" s="29" t="s">
        <v>0</v>
      </c>
      <c r="DF19" s="29">
        <v>1</v>
      </c>
      <c r="DG19" s="29">
        <v>0</v>
      </c>
      <c r="DH19" s="29">
        <v>0</v>
      </c>
      <c r="DI19" s="29">
        <v>0</v>
      </c>
    </row>
    <row r="20" spans="1:113" x14ac:dyDescent="0.2">
      <c r="A20" s="16">
        <v>21</v>
      </c>
      <c r="B20" s="4">
        <v>24</v>
      </c>
      <c r="C20" s="18">
        <v>45929.402789351901</v>
      </c>
      <c r="D20" s="19">
        <v>45929.402789351901</v>
      </c>
      <c r="E20" s="48">
        <v>14</v>
      </c>
      <c r="F20" s="29">
        <v>0</v>
      </c>
      <c r="G20" s="29">
        <v>1</v>
      </c>
      <c r="H20" s="29">
        <v>0</v>
      </c>
      <c r="I20" s="29">
        <v>0</v>
      </c>
      <c r="J20" s="29">
        <v>0</v>
      </c>
      <c r="K20" s="29">
        <v>0</v>
      </c>
      <c r="L20" s="148"/>
      <c r="M20" s="26" t="s">
        <v>168</v>
      </c>
      <c r="N20" s="4">
        <v>0</v>
      </c>
      <c r="O20" s="28" t="s">
        <v>2</v>
      </c>
      <c r="P20" s="4"/>
      <c r="Q20" s="29" t="s">
        <v>2</v>
      </c>
      <c r="R20" s="29">
        <v>0</v>
      </c>
      <c r="S20" s="29">
        <v>0</v>
      </c>
      <c r="T20" s="29">
        <v>1</v>
      </c>
      <c r="U20" s="29">
        <v>0</v>
      </c>
      <c r="V20" s="29" t="s">
        <v>1</v>
      </c>
      <c r="W20" s="29">
        <v>0</v>
      </c>
      <c r="X20" s="29">
        <v>1</v>
      </c>
      <c r="Y20" s="29">
        <v>0</v>
      </c>
      <c r="Z20" s="29">
        <v>0</v>
      </c>
      <c r="AA20" s="29" t="s">
        <v>1</v>
      </c>
      <c r="AB20" s="29">
        <v>0</v>
      </c>
      <c r="AC20" s="29">
        <v>1</v>
      </c>
      <c r="AD20" s="29">
        <v>0</v>
      </c>
      <c r="AE20" s="29">
        <v>0</v>
      </c>
      <c r="AF20" s="4" t="s">
        <v>3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1</v>
      </c>
      <c r="AM20" s="29" t="s">
        <v>1</v>
      </c>
      <c r="AN20" s="29">
        <v>0</v>
      </c>
      <c r="AO20" s="29">
        <v>1</v>
      </c>
      <c r="AP20" s="29">
        <v>0</v>
      </c>
      <c r="AQ20" s="29">
        <v>0</v>
      </c>
      <c r="AR20" s="29" t="s">
        <v>1</v>
      </c>
      <c r="AS20" s="29">
        <v>0</v>
      </c>
      <c r="AT20" s="29">
        <v>1</v>
      </c>
      <c r="AU20" s="29">
        <v>0</v>
      </c>
      <c r="AV20" s="29">
        <v>0</v>
      </c>
      <c r="AW20" s="29" t="s">
        <v>2</v>
      </c>
      <c r="AX20" s="29">
        <v>0</v>
      </c>
      <c r="AY20" s="29">
        <v>0</v>
      </c>
      <c r="AZ20" s="29">
        <v>1</v>
      </c>
      <c r="BA20" s="29">
        <v>0</v>
      </c>
      <c r="BB20" s="29" t="s">
        <v>2</v>
      </c>
      <c r="BC20" s="29">
        <v>0</v>
      </c>
      <c r="BD20" s="29">
        <v>0</v>
      </c>
      <c r="BE20" s="29">
        <v>1</v>
      </c>
      <c r="BF20" s="29">
        <v>0</v>
      </c>
      <c r="BG20" s="29" t="s">
        <v>2</v>
      </c>
      <c r="BH20" s="29">
        <v>0</v>
      </c>
      <c r="BI20" s="29">
        <v>0</v>
      </c>
      <c r="BJ20" s="29">
        <v>1</v>
      </c>
      <c r="BK20" s="29">
        <v>0</v>
      </c>
      <c r="BL20" s="29" t="s">
        <v>2</v>
      </c>
      <c r="BM20" s="29">
        <v>0</v>
      </c>
      <c r="BN20" s="29">
        <v>0</v>
      </c>
      <c r="BO20" s="29">
        <v>1</v>
      </c>
      <c r="BP20" s="29">
        <v>0</v>
      </c>
      <c r="BQ20" s="29" t="s">
        <v>1</v>
      </c>
      <c r="BR20" s="29">
        <v>0</v>
      </c>
      <c r="BS20" s="29">
        <v>1</v>
      </c>
      <c r="BT20" s="29">
        <v>0</v>
      </c>
      <c r="BU20" s="29">
        <v>0</v>
      </c>
      <c r="BV20" s="29" t="s">
        <v>1</v>
      </c>
      <c r="BW20" s="29">
        <v>0</v>
      </c>
      <c r="BX20" s="29">
        <v>1</v>
      </c>
      <c r="BY20" s="29">
        <v>0</v>
      </c>
      <c r="BZ20" s="29">
        <v>0</v>
      </c>
      <c r="CA20" s="29" t="s">
        <v>1</v>
      </c>
      <c r="CB20" s="29">
        <v>0</v>
      </c>
      <c r="CC20" s="29">
        <v>1</v>
      </c>
      <c r="CD20" s="29">
        <v>0</v>
      </c>
      <c r="CE20" s="29">
        <v>0</v>
      </c>
      <c r="CF20" s="29" t="s">
        <v>1</v>
      </c>
      <c r="CG20" s="29">
        <v>0</v>
      </c>
      <c r="CH20" s="29">
        <v>1</v>
      </c>
      <c r="CI20" s="29">
        <v>0</v>
      </c>
      <c r="CJ20" s="29">
        <v>0</v>
      </c>
      <c r="CK20" s="29" t="s">
        <v>1</v>
      </c>
      <c r="CL20" s="29">
        <v>0</v>
      </c>
      <c r="CM20" s="29">
        <v>1</v>
      </c>
      <c r="CN20" s="29">
        <v>0</v>
      </c>
      <c r="CO20" s="29">
        <v>0</v>
      </c>
      <c r="CP20" s="29" t="s">
        <v>1</v>
      </c>
      <c r="CQ20" s="29">
        <v>0</v>
      </c>
      <c r="CR20" s="29">
        <v>1</v>
      </c>
      <c r="CS20" s="29">
        <v>0</v>
      </c>
      <c r="CT20" s="29">
        <v>0</v>
      </c>
      <c r="CU20" s="29" t="s">
        <v>0</v>
      </c>
      <c r="CV20" s="29">
        <v>1</v>
      </c>
      <c r="CW20" s="29">
        <v>0</v>
      </c>
      <c r="CX20" s="29">
        <v>0</v>
      </c>
      <c r="CY20" s="29">
        <v>0</v>
      </c>
      <c r="CZ20" s="29" t="s">
        <v>0</v>
      </c>
      <c r="DA20" s="29">
        <v>1</v>
      </c>
      <c r="DB20" s="29">
        <v>0</v>
      </c>
      <c r="DC20" s="29">
        <v>0</v>
      </c>
      <c r="DD20" s="29">
        <v>0</v>
      </c>
      <c r="DE20" s="29" t="s">
        <v>0</v>
      </c>
      <c r="DF20" s="29">
        <v>1</v>
      </c>
      <c r="DG20" s="29">
        <v>0</v>
      </c>
      <c r="DH20" s="29">
        <v>0</v>
      </c>
      <c r="DI20" s="29">
        <v>0</v>
      </c>
    </row>
    <row r="21" spans="1:113" x14ac:dyDescent="0.2">
      <c r="A21" s="16">
        <v>24</v>
      </c>
      <c r="B21" s="4">
        <v>27</v>
      </c>
      <c r="C21" s="18">
        <v>45930.572222222203</v>
      </c>
      <c r="D21" s="19">
        <v>45930.572222222203</v>
      </c>
      <c r="E21" s="48">
        <v>13</v>
      </c>
      <c r="F21" s="29">
        <v>0</v>
      </c>
      <c r="G21" s="29">
        <v>1</v>
      </c>
      <c r="H21" s="29">
        <v>0</v>
      </c>
      <c r="I21" s="29">
        <v>0</v>
      </c>
      <c r="J21" s="29">
        <v>0</v>
      </c>
      <c r="K21" s="29">
        <v>0</v>
      </c>
      <c r="L21" s="148"/>
      <c r="M21" s="26" t="s">
        <v>169</v>
      </c>
      <c r="N21" s="4">
        <v>0</v>
      </c>
      <c r="O21" s="28" t="s">
        <v>2</v>
      </c>
      <c r="P21" s="4"/>
      <c r="Q21" s="29" t="s">
        <v>2</v>
      </c>
      <c r="R21" s="29">
        <v>0</v>
      </c>
      <c r="S21" s="29">
        <v>0</v>
      </c>
      <c r="T21" s="29">
        <v>1</v>
      </c>
      <c r="U21" s="29">
        <v>0</v>
      </c>
      <c r="V21" s="29" t="s">
        <v>2</v>
      </c>
      <c r="W21" s="29">
        <v>0</v>
      </c>
      <c r="X21" s="29">
        <v>0</v>
      </c>
      <c r="Y21" s="29">
        <v>1</v>
      </c>
      <c r="Z21" s="29">
        <v>0</v>
      </c>
      <c r="AA21" s="29" t="s">
        <v>2</v>
      </c>
      <c r="AB21" s="29">
        <v>0</v>
      </c>
      <c r="AC21" s="29">
        <v>0</v>
      </c>
      <c r="AD21" s="29">
        <v>1</v>
      </c>
      <c r="AE21" s="29">
        <v>0</v>
      </c>
      <c r="AF21" s="4">
        <v>2</v>
      </c>
      <c r="AG21" s="29">
        <v>0</v>
      </c>
      <c r="AH21" s="29">
        <v>1</v>
      </c>
      <c r="AI21" s="29">
        <v>0</v>
      </c>
      <c r="AJ21" s="29">
        <v>0</v>
      </c>
      <c r="AK21" s="29">
        <v>0</v>
      </c>
      <c r="AL21" s="29">
        <v>0</v>
      </c>
      <c r="AM21" s="29" t="s">
        <v>2</v>
      </c>
      <c r="AN21" s="29">
        <v>0</v>
      </c>
      <c r="AO21" s="29">
        <v>0</v>
      </c>
      <c r="AP21" s="29">
        <v>1</v>
      </c>
      <c r="AQ21" s="29">
        <v>0</v>
      </c>
      <c r="AR21" s="29" t="s">
        <v>2</v>
      </c>
      <c r="AS21" s="29">
        <v>0</v>
      </c>
      <c r="AT21" s="29">
        <v>0</v>
      </c>
      <c r="AU21" s="29">
        <v>1</v>
      </c>
      <c r="AV21" s="29">
        <v>0</v>
      </c>
      <c r="AW21" s="29" t="s">
        <v>2</v>
      </c>
      <c r="AX21" s="29">
        <v>0</v>
      </c>
      <c r="AY21" s="29">
        <v>0</v>
      </c>
      <c r="AZ21" s="29">
        <v>1</v>
      </c>
      <c r="BA21" s="29">
        <v>0</v>
      </c>
      <c r="BB21" s="29" t="s">
        <v>2</v>
      </c>
      <c r="BC21" s="29">
        <v>0</v>
      </c>
      <c r="BD21" s="29">
        <v>0</v>
      </c>
      <c r="BE21" s="29">
        <v>1</v>
      </c>
      <c r="BF21" s="29">
        <v>0</v>
      </c>
      <c r="BG21" s="29" t="s">
        <v>2</v>
      </c>
      <c r="BH21" s="29">
        <v>0</v>
      </c>
      <c r="BI21" s="29">
        <v>0</v>
      </c>
      <c r="BJ21" s="29">
        <v>1</v>
      </c>
      <c r="BK21" s="29">
        <v>0</v>
      </c>
      <c r="BL21" s="29" t="s">
        <v>1</v>
      </c>
      <c r="BM21" s="29">
        <v>0</v>
      </c>
      <c r="BN21" s="29">
        <v>1</v>
      </c>
      <c r="BO21" s="29">
        <v>0</v>
      </c>
      <c r="BP21" s="29">
        <v>0</v>
      </c>
      <c r="BQ21" s="29" t="s">
        <v>2</v>
      </c>
      <c r="BR21" s="29">
        <v>0</v>
      </c>
      <c r="BS21" s="29">
        <v>0</v>
      </c>
      <c r="BT21" s="29">
        <v>1</v>
      </c>
      <c r="BU21" s="29">
        <v>0</v>
      </c>
      <c r="BV21" s="29" t="s">
        <v>2</v>
      </c>
      <c r="BW21" s="29">
        <v>0</v>
      </c>
      <c r="BX21" s="29">
        <v>0</v>
      </c>
      <c r="BY21" s="29">
        <v>1</v>
      </c>
      <c r="BZ21" s="29">
        <v>0</v>
      </c>
      <c r="CA21" s="29" t="s">
        <v>1</v>
      </c>
      <c r="CB21" s="29">
        <v>0</v>
      </c>
      <c r="CC21" s="29">
        <v>1</v>
      </c>
      <c r="CD21" s="29">
        <v>0</v>
      </c>
      <c r="CE21" s="29">
        <v>0</v>
      </c>
      <c r="CF21" s="29" t="s">
        <v>1</v>
      </c>
      <c r="CG21" s="29">
        <v>0</v>
      </c>
      <c r="CH21" s="29">
        <v>1</v>
      </c>
      <c r="CI21" s="29">
        <v>0</v>
      </c>
      <c r="CJ21" s="29">
        <v>0</v>
      </c>
      <c r="CK21" s="29" t="s">
        <v>0</v>
      </c>
      <c r="CL21" s="29">
        <v>1</v>
      </c>
      <c r="CM21" s="29">
        <v>0</v>
      </c>
      <c r="CN21" s="29">
        <v>0</v>
      </c>
      <c r="CO21" s="29">
        <v>0</v>
      </c>
      <c r="CP21" s="29" t="s">
        <v>0</v>
      </c>
      <c r="CQ21" s="29">
        <v>1</v>
      </c>
      <c r="CR21" s="29">
        <v>0</v>
      </c>
      <c r="CS21" s="29">
        <v>0</v>
      </c>
      <c r="CT21" s="29">
        <v>0</v>
      </c>
      <c r="CU21" s="29" t="s">
        <v>0</v>
      </c>
      <c r="CV21" s="29">
        <v>1</v>
      </c>
      <c r="CW21" s="29">
        <v>0</v>
      </c>
      <c r="CX21" s="29">
        <v>0</v>
      </c>
      <c r="CY21" s="29">
        <v>0</v>
      </c>
      <c r="CZ21" s="29" t="s">
        <v>0</v>
      </c>
      <c r="DA21" s="29">
        <v>1</v>
      </c>
      <c r="DB21" s="29">
        <v>0</v>
      </c>
      <c r="DC21" s="29">
        <v>0</v>
      </c>
      <c r="DD21" s="29">
        <v>0</v>
      </c>
      <c r="DE21" s="29" t="s">
        <v>0</v>
      </c>
      <c r="DF21" s="29">
        <v>1</v>
      </c>
      <c r="DG21" s="29">
        <v>0</v>
      </c>
      <c r="DH21" s="29">
        <v>0</v>
      </c>
      <c r="DI21" s="29">
        <v>0</v>
      </c>
    </row>
    <row r="22" spans="1:113" x14ac:dyDescent="0.2">
      <c r="A22" s="16">
        <v>18</v>
      </c>
      <c r="B22" s="4">
        <v>21</v>
      </c>
      <c r="C22" s="18">
        <v>45919.511597222197</v>
      </c>
      <c r="D22" s="19">
        <v>45919.511597222197</v>
      </c>
      <c r="E22" s="48">
        <v>24</v>
      </c>
      <c r="F22" s="29">
        <v>0</v>
      </c>
      <c r="G22" s="29">
        <v>1</v>
      </c>
      <c r="H22" s="29">
        <v>0</v>
      </c>
      <c r="I22" s="29">
        <v>0</v>
      </c>
      <c r="J22" s="29">
        <v>0</v>
      </c>
      <c r="K22" s="29">
        <v>0</v>
      </c>
      <c r="L22" s="148"/>
      <c r="M22" s="26" t="s">
        <v>170</v>
      </c>
      <c r="N22" s="4">
        <v>0</v>
      </c>
      <c r="O22" s="28" t="s">
        <v>2</v>
      </c>
      <c r="P22" s="4"/>
      <c r="Q22" s="29" t="s">
        <v>2</v>
      </c>
      <c r="R22" s="29">
        <v>0</v>
      </c>
      <c r="S22" s="29">
        <v>0</v>
      </c>
      <c r="T22" s="29">
        <v>1</v>
      </c>
      <c r="U22" s="29">
        <v>0</v>
      </c>
      <c r="V22" s="29" t="s">
        <v>2</v>
      </c>
      <c r="W22" s="29">
        <v>0</v>
      </c>
      <c r="X22" s="29">
        <v>0</v>
      </c>
      <c r="Y22" s="29">
        <v>1</v>
      </c>
      <c r="Z22" s="29">
        <v>0</v>
      </c>
      <c r="AA22" s="29" t="s">
        <v>2</v>
      </c>
      <c r="AB22" s="29">
        <v>0</v>
      </c>
      <c r="AC22" s="29">
        <v>0</v>
      </c>
      <c r="AD22" s="29">
        <v>1</v>
      </c>
      <c r="AE22" s="29">
        <v>0</v>
      </c>
      <c r="AF22" s="4">
        <v>2</v>
      </c>
      <c r="AG22" s="29">
        <v>0</v>
      </c>
      <c r="AH22" s="29">
        <v>1</v>
      </c>
      <c r="AI22" s="29">
        <v>0</v>
      </c>
      <c r="AJ22" s="29">
        <v>0</v>
      </c>
      <c r="AK22" s="29">
        <v>0</v>
      </c>
      <c r="AL22" s="29">
        <v>0</v>
      </c>
      <c r="AM22" s="29" t="s">
        <v>2</v>
      </c>
      <c r="AN22" s="29">
        <v>0</v>
      </c>
      <c r="AO22" s="29">
        <v>0</v>
      </c>
      <c r="AP22" s="29">
        <v>1</v>
      </c>
      <c r="AQ22" s="29">
        <v>0</v>
      </c>
      <c r="AR22" s="29" t="s">
        <v>0</v>
      </c>
      <c r="AS22" s="29">
        <v>1</v>
      </c>
      <c r="AT22" s="29">
        <v>0</v>
      </c>
      <c r="AU22" s="29">
        <v>0</v>
      </c>
      <c r="AV22" s="29">
        <v>0</v>
      </c>
      <c r="AW22" s="29" t="s">
        <v>0</v>
      </c>
      <c r="AX22" s="29">
        <v>1</v>
      </c>
      <c r="AY22" s="29">
        <v>0</v>
      </c>
      <c r="AZ22" s="29">
        <v>0</v>
      </c>
      <c r="BA22" s="29">
        <v>0</v>
      </c>
      <c r="BB22" s="29" t="s">
        <v>0</v>
      </c>
      <c r="BC22" s="29">
        <v>1</v>
      </c>
      <c r="BD22" s="29">
        <v>0</v>
      </c>
      <c r="BE22" s="29">
        <v>0</v>
      </c>
      <c r="BF22" s="29">
        <v>0</v>
      </c>
      <c r="BG22" s="29" t="s">
        <v>1</v>
      </c>
      <c r="BH22" s="29">
        <v>0</v>
      </c>
      <c r="BI22" s="29">
        <v>1</v>
      </c>
      <c r="BJ22" s="29">
        <v>0</v>
      </c>
      <c r="BK22" s="29">
        <v>0</v>
      </c>
      <c r="BL22" s="29" t="s">
        <v>1</v>
      </c>
      <c r="BM22" s="29">
        <v>0</v>
      </c>
      <c r="BN22" s="29">
        <v>1</v>
      </c>
      <c r="BO22" s="29">
        <v>0</v>
      </c>
      <c r="BP22" s="29">
        <v>0</v>
      </c>
      <c r="BQ22" s="29" t="s">
        <v>1</v>
      </c>
      <c r="BR22" s="29">
        <v>0</v>
      </c>
      <c r="BS22" s="29">
        <v>1</v>
      </c>
      <c r="BT22" s="29">
        <v>0</v>
      </c>
      <c r="BU22" s="29">
        <v>0</v>
      </c>
      <c r="BV22" s="29" t="s">
        <v>1</v>
      </c>
      <c r="BW22" s="29">
        <v>0</v>
      </c>
      <c r="BX22" s="29">
        <v>1</v>
      </c>
      <c r="BY22" s="29">
        <v>0</v>
      </c>
      <c r="BZ22" s="29">
        <v>0</v>
      </c>
      <c r="CA22" s="29" t="s">
        <v>1</v>
      </c>
      <c r="CB22" s="29">
        <v>0</v>
      </c>
      <c r="CC22" s="29">
        <v>1</v>
      </c>
      <c r="CD22" s="29">
        <v>0</v>
      </c>
      <c r="CE22" s="29">
        <v>0</v>
      </c>
      <c r="CF22" s="29" t="s">
        <v>1</v>
      </c>
      <c r="CG22" s="29">
        <v>0</v>
      </c>
      <c r="CH22" s="29">
        <v>1</v>
      </c>
      <c r="CI22" s="29">
        <v>0</v>
      </c>
      <c r="CJ22" s="29">
        <v>0</v>
      </c>
      <c r="CK22" s="29" t="s">
        <v>1</v>
      </c>
      <c r="CL22" s="29">
        <v>0</v>
      </c>
      <c r="CM22" s="29">
        <v>1</v>
      </c>
      <c r="CN22" s="29">
        <v>0</v>
      </c>
      <c r="CO22" s="29">
        <v>0</v>
      </c>
      <c r="CP22" s="29" t="s">
        <v>1</v>
      </c>
      <c r="CQ22" s="29">
        <v>0</v>
      </c>
      <c r="CR22" s="29">
        <v>1</v>
      </c>
      <c r="CS22" s="29">
        <v>0</v>
      </c>
      <c r="CT22" s="29">
        <v>0</v>
      </c>
      <c r="CU22" s="29" t="s">
        <v>2</v>
      </c>
      <c r="CV22" s="29">
        <v>0</v>
      </c>
      <c r="CW22" s="29">
        <v>0</v>
      </c>
      <c r="CX22" s="29">
        <v>1</v>
      </c>
      <c r="CY22" s="29">
        <v>0</v>
      </c>
      <c r="CZ22" s="29" t="s">
        <v>2</v>
      </c>
      <c r="DA22" s="29">
        <v>0</v>
      </c>
      <c r="DB22" s="29">
        <v>0</v>
      </c>
      <c r="DC22" s="29">
        <v>1</v>
      </c>
      <c r="DD22" s="29">
        <v>0</v>
      </c>
      <c r="DE22" s="29" t="s">
        <v>2</v>
      </c>
      <c r="DF22" s="29">
        <v>0</v>
      </c>
      <c r="DG22" s="29">
        <v>0</v>
      </c>
      <c r="DH22" s="29">
        <v>1</v>
      </c>
      <c r="DI22" s="29">
        <v>0</v>
      </c>
    </row>
    <row r="23" spans="1:113" x14ac:dyDescent="0.2">
      <c r="A23" s="16">
        <v>11</v>
      </c>
      <c r="B23" s="4">
        <v>14</v>
      </c>
      <c r="C23" s="18">
        <v>45897.643414351798</v>
      </c>
      <c r="D23" s="19">
        <v>45897.643414351798</v>
      </c>
      <c r="E23" s="48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148"/>
      <c r="M23" s="26" t="s">
        <v>171</v>
      </c>
      <c r="N23" s="4">
        <v>1</v>
      </c>
      <c r="O23" s="28" t="s">
        <v>2</v>
      </c>
      <c r="P23" s="4"/>
      <c r="Q23" s="29" t="s">
        <v>165</v>
      </c>
      <c r="R23" s="29">
        <v>0</v>
      </c>
      <c r="S23" s="29">
        <v>0</v>
      </c>
      <c r="T23" s="29">
        <v>0</v>
      </c>
      <c r="U23" s="29">
        <v>0</v>
      </c>
      <c r="V23" s="29" t="s">
        <v>165</v>
      </c>
      <c r="W23" s="29">
        <v>0</v>
      </c>
      <c r="X23" s="29">
        <v>0</v>
      </c>
      <c r="Y23" s="29">
        <v>0</v>
      </c>
      <c r="Z23" s="29">
        <v>0</v>
      </c>
      <c r="AA23" s="29" t="s">
        <v>165</v>
      </c>
      <c r="AB23" s="29">
        <v>0</v>
      </c>
      <c r="AC23" s="29">
        <v>0</v>
      </c>
      <c r="AD23" s="29">
        <v>0</v>
      </c>
      <c r="AE23" s="29">
        <v>0</v>
      </c>
      <c r="AF23" s="4" t="s">
        <v>165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29" t="s">
        <v>165</v>
      </c>
      <c r="AN23" s="29">
        <v>0</v>
      </c>
      <c r="AO23" s="29">
        <v>0</v>
      </c>
      <c r="AP23" s="29">
        <v>0</v>
      </c>
      <c r="AQ23" s="29">
        <v>0</v>
      </c>
      <c r="AR23" s="29" t="s">
        <v>165</v>
      </c>
      <c r="AS23" s="29">
        <v>0</v>
      </c>
      <c r="AT23" s="29">
        <v>0</v>
      </c>
      <c r="AU23" s="29">
        <v>0</v>
      </c>
      <c r="AV23" s="29">
        <v>0</v>
      </c>
      <c r="AW23" s="29" t="s">
        <v>165</v>
      </c>
      <c r="AX23" s="29">
        <v>0</v>
      </c>
      <c r="AY23" s="29">
        <v>0</v>
      </c>
      <c r="AZ23" s="29">
        <v>0</v>
      </c>
      <c r="BA23" s="29">
        <v>0</v>
      </c>
      <c r="BB23" s="29" t="s">
        <v>165</v>
      </c>
      <c r="BC23" s="29">
        <v>0</v>
      </c>
      <c r="BD23" s="29">
        <v>0</v>
      </c>
      <c r="BE23" s="29">
        <v>0</v>
      </c>
      <c r="BF23" s="29">
        <v>0</v>
      </c>
      <c r="BG23" s="29" t="s">
        <v>165</v>
      </c>
      <c r="BH23" s="29">
        <v>0</v>
      </c>
      <c r="BI23" s="29">
        <v>0</v>
      </c>
      <c r="BJ23" s="29">
        <v>0</v>
      </c>
      <c r="BK23" s="29">
        <v>0</v>
      </c>
      <c r="BL23" s="29" t="s">
        <v>165</v>
      </c>
      <c r="BM23" s="29">
        <v>0</v>
      </c>
      <c r="BN23" s="29">
        <v>0</v>
      </c>
      <c r="BO23" s="29">
        <v>0</v>
      </c>
      <c r="BP23" s="29">
        <v>0</v>
      </c>
      <c r="BQ23" s="29" t="s">
        <v>165</v>
      </c>
      <c r="BR23" s="29">
        <v>0</v>
      </c>
      <c r="BS23" s="29">
        <v>0</v>
      </c>
      <c r="BT23" s="29">
        <v>0</v>
      </c>
      <c r="BU23" s="29">
        <v>0</v>
      </c>
      <c r="BV23" s="29" t="s">
        <v>165</v>
      </c>
      <c r="BW23" s="29">
        <v>0</v>
      </c>
      <c r="BX23" s="29">
        <v>0</v>
      </c>
      <c r="BY23" s="29">
        <v>0</v>
      </c>
      <c r="BZ23" s="29">
        <v>0</v>
      </c>
      <c r="CA23" s="29" t="s">
        <v>165</v>
      </c>
      <c r="CB23" s="29">
        <v>0</v>
      </c>
      <c r="CC23" s="29">
        <v>0</v>
      </c>
      <c r="CD23" s="29">
        <v>0</v>
      </c>
      <c r="CE23" s="29">
        <v>0</v>
      </c>
      <c r="CF23" s="29" t="s">
        <v>165</v>
      </c>
      <c r="CG23" s="29">
        <v>0</v>
      </c>
      <c r="CH23" s="29">
        <v>0</v>
      </c>
      <c r="CI23" s="29">
        <v>0</v>
      </c>
      <c r="CJ23" s="29">
        <v>0</v>
      </c>
      <c r="CK23" s="29" t="s">
        <v>165</v>
      </c>
      <c r="CL23" s="29">
        <v>0</v>
      </c>
      <c r="CM23" s="29">
        <v>0</v>
      </c>
      <c r="CN23" s="29">
        <v>0</v>
      </c>
      <c r="CO23" s="29">
        <v>0</v>
      </c>
      <c r="CP23" s="29" t="s">
        <v>165</v>
      </c>
      <c r="CQ23" s="29">
        <v>0</v>
      </c>
      <c r="CR23" s="29">
        <v>0</v>
      </c>
      <c r="CS23" s="29">
        <v>0</v>
      </c>
      <c r="CT23" s="29">
        <v>0</v>
      </c>
      <c r="CU23" s="29" t="s">
        <v>165</v>
      </c>
      <c r="CV23" s="29">
        <v>0</v>
      </c>
      <c r="CW23" s="29">
        <v>0</v>
      </c>
      <c r="CX23" s="29">
        <v>0</v>
      </c>
      <c r="CY23" s="29">
        <v>0</v>
      </c>
      <c r="CZ23" s="29" t="s">
        <v>165</v>
      </c>
      <c r="DA23" s="29">
        <v>0</v>
      </c>
      <c r="DB23" s="29">
        <v>0</v>
      </c>
      <c r="DC23" s="29">
        <v>0</v>
      </c>
      <c r="DD23" s="29">
        <v>0</v>
      </c>
      <c r="DE23" s="29" t="s">
        <v>165</v>
      </c>
      <c r="DF23" s="29">
        <v>0</v>
      </c>
      <c r="DG23" s="29">
        <v>0</v>
      </c>
      <c r="DH23" s="29">
        <v>0</v>
      </c>
      <c r="DI23" s="29">
        <v>0</v>
      </c>
    </row>
    <row r="24" spans="1:113" x14ac:dyDescent="0.2">
      <c r="A24" s="16">
        <v>16</v>
      </c>
      <c r="B24" s="4">
        <v>19</v>
      </c>
      <c r="C24" s="18">
        <v>45908.425543981502</v>
      </c>
      <c r="D24" s="19">
        <v>45908.425543981502</v>
      </c>
      <c r="E24" s="48">
        <v>35</v>
      </c>
      <c r="F24" s="29">
        <v>0</v>
      </c>
      <c r="G24" s="29">
        <v>0</v>
      </c>
      <c r="H24" s="29">
        <v>1</v>
      </c>
      <c r="I24" s="29">
        <v>0</v>
      </c>
      <c r="J24" s="29">
        <v>0</v>
      </c>
      <c r="K24" s="29">
        <v>0</v>
      </c>
      <c r="L24" s="148"/>
      <c r="M24" s="26" t="s">
        <v>172</v>
      </c>
      <c r="N24" s="4">
        <v>0</v>
      </c>
      <c r="O24" s="28" t="s">
        <v>2</v>
      </c>
      <c r="P24" s="4"/>
      <c r="Q24" s="29" t="s">
        <v>2</v>
      </c>
      <c r="R24" s="29">
        <v>0</v>
      </c>
      <c r="S24" s="29">
        <v>0</v>
      </c>
      <c r="T24" s="29">
        <v>1</v>
      </c>
      <c r="U24" s="29">
        <v>0</v>
      </c>
      <c r="V24" s="29" t="s">
        <v>2</v>
      </c>
      <c r="W24" s="29">
        <v>0</v>
      </c>
      <c r="X24" s="29">
        <v>0</v>
      </c>
      <c r="Y24" s="29">
        <v>1</v>
      </c>
      <c r="Z24" s="29">
        <v>0</v>
      </c>
      <c r="AA24" s="29" t="s">
        <v>2</v>
      </c>
      <c r="AB24" s="29">
        <v>0</v>
      </c>
      <c r="AC24" s="29">
        <v>0</v>
      </c>
      <c r="AD24" s="29">
        <v>1</v>
      </c>
      <c r="AE24" s="29">
        <v>0</v>
      </c>
      <c r="AF24" s="4">
        <v>7</v>
      </c>
      <c r="AG24" s="29">
        <v>0</v>
      </c>
      <c r="AH24" s="29">
        <v>0</v>
      </c>
      <c r="AI24" s="29">
        <v>1</v>
      </c>
      <c r="AJ24" s="29">
        <v>0</v>
      </c>
      <c r="AK24" s="29">
        <v>0</v>
      </c>
      <c r="AL24" s="29">
        <v>0</v>
      </c>
      <c r="AM24" s="29" t="s">
        <v>2</v>
      </c>
      <c r="AN24" s="29">
        <v>0</v>
      </c>
      <c r="AO24" s="29">
        <v>0</v>
      </c>
      <c r="AP24" s="29">
        <v>1</v>
      </c>
      <c r="AQ24" s="29">
        <v>0</v>
      </c>
      <c r="AR24" s="29" t="s">
        <v>2</v>
      </c>
      <c r="AS24" s="29">
        <v>0</v>
      </c>
      <c r="AT24" s="29">
        <v>0</v>
      </c>
      <c r="AU24" s="29">
        <v>1</v>
      </c>
      <c r="AV24" s="29">
        <v>0</v>
      </c>
      <c r="AW24" s="29" t="s">
        <v>2</v>
      </c>
      <c r="AX24" s="29">
        <v>0</v>
      </c>
      <c r="AY24" s="29">
        <v>0</v>
      </c>
      <c r="AZ24" s="29">
        <v>1</v>
      </c>
      <c r="BA24" s="29">
        <v>0</v>
      </c>
      <c r="BB24" s="29" t="s">
        <v>2</v>
      </c>
      <c r="BC24" s="29">
        <v>0</v>
      </c>
      <c r="BD24" s="29">
        <v>0</v>
      </c>
      <c r="BE24" s="29">
        <v>1</v>
      </c>
      <c r="BF24" s="29">
        <v>0</v>
      </c>
      <c r="BG24" s="29" t="s">
        <v>2</v>
      </c>
      <c r="BH24" s="29">
        <v>0</v>
      </c>
      <c r="BI24" s="29">
        <v>0</v>
      </c>
      <c r="BJ24" s="29">
        <v>1</v>
      </c>
      <c r="BK24" s="29">
        <v>0</v>
      </c>
      <c r="BL24" s="29" t="s">
        <v>2</v>
      </c>
      <c r="BM24" s="29">
        <v>0</v>
      </c>
      <c r="BN24" s="29">
        <v>0</v>
      </c>
      <c r="BO24" s="29">
        <v>1</v>
      </c>
      <c r="BP24" s="29">
        <v>0</v>
      </c>
      <c r="BQ24" s="29" t="s">
        <v>2</v>
      </c>
      <c r="BR24" s="29">
        <v>0</v>
      </c>
      <c r="BS24" s="29">
        <v>0</v>
      </c>
      <c r="BT24" s="29">
        <v>1</v>
      </c>
      <c r="BU24" s="29">
        <v>0</v>
      </c>
      <c r="BV24" s="29" t="s">
        <v>1</v>
      </c>
      <c r="BW24" s="29">
        <v>0</v>
      </c>
      <c r="BX24" s="29">
        <v>1</v>
      </c>
      <c r="BY24" s="29">
        <v>0</v>
      </c>
      <c r="BZ24" s="29">
        <v>0</v>
      </c>
      <c r="CA24" s="29" t="s">
        <v>2</v>
      </c>
      <c r="CB24" s="29">
        <v>0</v>
      </c>
      <c r="CC24" s="29">
        <v>0</v>
      </c>
      <c r="CD24" s="29">
        <v>1</v>
      </c>
      <c r="CE24" s="29">
        <v>0</v>
      </c>
      <c r="CF24" s="29" t="s">
        <v>1</v>
      </c>
      <c r="CG24" s="29">
        <v>0</v>
      </c>
      <c r="CH24" s="29">
        <v>1</v>
      </c>
      <c r="CI24" s="29">
        <v>0</v>
      </c>
      <c r="CJ24" s="29">
        <v>0</v>
      </c>
      <c r="CK24" s="29" t="s">
        <v>2</v>
      </c>
      <c r="CL24" s="29">
        <v>0</v>
      </c>
      <c r="CM24" s="29">
        <v>0</v>
      </c>
      <c r="CN24" s="29">
        <v>1</v>
      </c>
      <c r="CO24" s="29">
        <v>0</v>
      </c>
      <c r="CP24" s="29" t="s">
        <v>1</v>
      </c>
      <c r="CQ24" s="29">
        <v>0</v>
      </c>
      <c r="CR24" s="29">
        <v>1</v>
      </c>
      <c r="CS24" s="29">
        <v>0</v>
      </c>
      <c r="CT24" s="29">
        <v>0</v>
      </c>
      <c r="CU24" s="29" t="s">
        <v>2</v>
      </c>
      <c r="CV24" s="29">
        <v>0</v>
      </c>
      <c r="CW24" s="29">
        <v>0</v>
      </c>
      <c r="CX24" s="29">
        <v>1</v>
      </c>
      <c r="CY24" s="29">
        <v>0</v>
      </c>
      <c r="CZ24" s="29" t="s">
        <v>2</v>
      </c>
      <c r="DA24" s="29">
        <v>0</v>
      </c>
      <c r="DB24" s="29">
        <v>0</v>
      </c>
      <c r="DC24" s="29">
        <v>1</v>
      </c>
      <c r="DD24" s="29">
        <v>0</v>
      </c>
      <c r="DE24" s="29" t="s">
        <v>2</v>
      </c>
      <c r="DF24" s="29">
        <v>0</v>
      </c>
      <c r="DG24" s="29">
        <v>0</v>
      </c>
      <c r="DH24" s="29">
        <v>1</v>
      </c>
      <c r="DI24" s="29">
        <v>0</v>
      </c>
    </row>
  </sheetData>
  <autoFilter ref="A10:DI24" xr:uid="{E94612E8-CF32-43B2-BCF6-11351359B01B}">
    <sortState xmlns:xlrd2="http://schemas.microsoft.com/office/spreadsheetml/2017/richdata2" ref="A11:DI24">
      <sortCondition ref="M10:M24"/>
    </sortState>
  </autoFilter>
  <mergeCells count="91">
    <mergeCell ref="DF5:DI5"/>
    <mergeCell ref="DF6:DI6"/>
    <mergeCell ref="DF7:DI7"/>
    <mergeCell ref="DF8:DI8"/>
    <mergeCell ref="DF9:DI9"/>
    <mergeCell ref="DA5:DD5"/>
    <mergeCell ref="DA6:DD6"/>
    <mergeCell ref="DA7:DD7"/>
    <mergeCell ref="DA8:DD8"/>
    <mergeCell ref="DA9:DD9"/>
    <mergeCell ref="CV5:CY5"/>
    <mergeCell ref="CV6:CY6"/>
    <mergeCell ref="CV7:CY7"/>
    <mergeCell ref="CV8:CY8"/>
    <mergeCell ref="CV9:CY9"/>
    <mergeCell ref="CQ5:CT5"/>
    <mergeCell ref="CQ6:CT6"/>
    <mergeCell ref="CQ7:CT7"/>
    <mergeCell ref="CQ8:CT8"/>
    <mergeCell ref="CQ9:CT9"/>
    <mergeCell ref="CL5:CO5"/>
    <mergeCell ref="CL6:CO6"/>
    <mergeCell ref="CL7:CO7"/>
    <mergeCell ref="CL8:CO8"/>
    <mergeCell ref="CL9:CO9"/>
    <mergeCell ref="CG5:CJ5"/>
    <mergeCell ref="CG6:CJ6"/>
    <mergeCell ref="CG7:CJ7"/>
    <mergeCell ref="CG8:CJ8"/>
    <mergeCell ref="CG9:CJ9"/>
    <mergeCell ref="CB5:CE5"/>
    <mergeCell ref="CB6:CE6"/>
    <mergeCell ref="CB7:CE7"/>
    <mergeCell ref="CB8:CE8"/>
    <mergeCell ref="CB9:CE9"/>
    <mergeCell ref="BW5:BZ5"/>
    <mergeCell ref="BW6:BZ6"/>
    <mergeCell ref="BW7:BZ7"/>
    <mergeCell ref="BW8:BZ8"/>
    <mergeCell ref="BW9:BZ9"/>
    <mergeCell ref="BR5:BU5"/>
    <mergeCell ref="BR6:BU6"/>
    <mergeCell ref="BR7:BU7"/>
    <mergeCell ref="BR8:BU8"/>
    <mergeCell ref="BR9:BU9"/>
    <mergeCell ref="BM5:BP5"/>
    <mergeCell ref="BM6:BP6"/>
    <mergeCell ref="BM7:BP7"/>
    <mergeCell ref="BM8:BP8"/>
    <mergeCell ref="BM9:BP9"/>
    <mergeCell ref="BH5:BK5"/>
    <mergeCell ref="BH6:BK6"/>
    <mergeCell ref="BH7:BK7"/>
    <mergeCell ref="BH8:BK8"/>
    <mergeCell ref="BH9:BK9"/>
    <mergeCell ref="BC5:BF5"/>
    <mergeCell ref="BC6:BF6"/>
    <mergeCell ref="BC7:BF7"/>
    <mergeCell ref="BC8:BF8"/>
    <mergeCell ref="BC9:BF9"/>
    <mergeCell ref="AX5:BA5"/>
    <mergeCell ref="AX6:BA6"/>
    <mergeCell ref="AX7:BA7"/>
    <mergeCell ref="AX8:BA8"/>
    <mergeCell ref="AX9:BA9"/>
    <mergeCell ref="AS5:AV5"/>
    <mergeCell ref="AS6:AV6"/>
    <mergeCell ref="AS7:AV7"/>
    <mergeCell ref="AS8:AV8"/>
    <mergeCell ref="AS9:AV9"/>
    <mergeCell ref="AN5:AQ5"/>
    <mergeCell ref="AN6:AQ6"/>
    <mergeCell ref="AN7:AQ7"/>
    <mergeCell ref="AN8:AQ8"/>
    <mergeCell ref="AN9:AQ9"/>
    <mergeCell ref="AF6:AF7"/>
    <mergeCell ref="R9:U9"/>
    <mergeCell ref="R5:U5"/>
    <mergeCell ref="R6:U6"/>
    <mergeCell ref="R7:U7"/>
    <mergeCell ref="R8:U8"/>
    <mergeCell ref="W5:Z5"/>
    <mergeCell ref="W6:Z6"/>
    <mergeCell ref="W7:Z7"/>
    <mergeCell ref="W8:Z8"/>
    <mergeCell ref="W9:Z9"/>
    <mergeCell ref="AB5:AE5"/>
    <mergeCell ref="AB6:AE6"/>
    <mergeCell ref="AB7:AE7"/>
    <mergeCell ref="AB8:AE8"/>
    <mergeCell ref="AB9:AE9"/>
  </mergeCells>
  <conditionalFormatting sqref="E4:E1048576">
    <cfRule type="cellIs" dxfId="60" priority="404" operator="greaterThan">
      <formula>180</formula>
    </cfRule>
    <cfRule type="cellIs" dxfId="59" priority="406" operator="between">
      <formula>91</formula>
      <formula>180</formula>
    </cfRule>
    <cfRule type="cellIs" dxfId="58" priority="407" operator="between">
      <formula>31</formula>
      <formula>90</formula>
    </cfRule>
    <cfRule type="cellIs" dxfId="57" priority="408" operator="between">
      <formula>6</formula>
      <formula>30</formula>
    </cfRule>
    <cfRule type="cellIs" dxfId="56" priority="409" operator="between">
      <formula>1</formula>
      <formula>5</formula>
    </cfRule>
  </conditionalFormatting>
  <conditionalFormatting sqref="M6">
    <cfRule type="cellIs" dxfId="55" priority="412" operator="equal">
      <formula>"nav aizpildīts"</formula>
    </cfRule>
    <cfRule type="cellIs" dxfId="54" priority="413" operator="equal">
      <formula>"nav zināms"</formula>
    </cfRule>
    <cfRule type="cellIs" dxfId="53" priority="414" operator="equal">
      <formula>"daļēji"</formula>
    </cfRule>
    <cfRule type="cellIs" dxfId="52" priority="415" operator="equal">
      <formula>"jā"</formula>
    </cfRule>
    <cfRule type="cellIs" dxfId="51" priority="416" operator="equal">
      <formula>"nē"</formula>
    </cfRule>
    <cfRule type="cellIs" dxfId="50" priority="417" operator="equal">
      <formula>"daļēji"</formula>
    </cfRule>
    <cfRule type="cellIs" dxfId="49" priority="418" operator="equal">
      <formula>"jā"</formula>
    </cfRule>
    <cfRule type="cellIs" dxfId="48" priority="419" operator="equal">
      <formula>"nē"</formula>
    </cfRule>
  </conditionalFormatting>
  <conditionalFormatting sqref="O1:O1048576">
    <cfRule type="cellIs" dxfId="47" priority="86" operator="equal">
      <formula>"nē"</formula>
    </cfRule>
  </conditionalFormatting>
  <conditionalFormatting sqref="O1">
    <cfRule type="cellIs" dxfId="46" priority="181" operator="equal">
      <formula>"koordinators"</formula>
    </cfRule>
    <cfRule type="cellIs" dxfId="45" priority="182" operator="equal">
      <formula>"pakalpojumu kopuma vadītājs"</formula>
    </cfRule>
  </conditionalFormatting>
  <conditionalFormatting sqref="Q1:Q1048576 V1:V1048576 AA1:AA1048576 AM1:AM1048576 AR1:AR1048576 AW1:AW1048576 BB1:BB1048576 BG1:BG1048576 BL1:BL1048576 BQ1:BQ1048576 BV1:BV1048576 CA1:CA1048576 CF1:CF1048576 CK1:CK1048576 CP1:CP1048576 CU1:CU1048576 CZ1:CZ1048576 DE1:DE1048576">
    <cfRule type="cellIs" dxfId="44" priority="175" operator="equal">
      <formula>"jā"</formula>
    </cfRule>
    <cfRule type="cellIs" dxfId="43" priority="176" operator="equal">
      <formula>"daļēji"</formula>
    </cfRule>
    <cfRule type="cellIs" dxfId="42" priority="177" operator="equal">
      <formula>"nē"</formula>
    </cfRule>
    <cfRule type="cellIs" dxfId="41" priority="178" operator="equal">
      <formula>"pakalpojumu nav"</formula>
    </cfRule>
    <cfRule type="cellIs" dxfId="40" priority="179" operator="equal">
      <formula>"anketa nav aizpildīta"</formula>
    </cfRule>
  </conditionalFormatting>
  <conditionalFormatting sqref="AF1:AF1048576">
    <cfRule type="cellIs" dxfId="39" priority="87" operator="equal">
      <formula>"nav zināms"</formula>
    </cfRule>
    <cfRule type="cellIs" dxfId="38" priority="88" operator="equal">
      <formula>"nav"</formula>
    </cfRule>
    <cfRule type="cellIs" dxfId="37" priority="89" operator="equal">
      <formula>"anketa nav aizpildīta"</formula>
    </cfRule>
  </conditionalFormatting>
  <conditionalFormatting sqref="M4:M5 M1 M7:M1048576">
    <cfRule type="duplicateValues" dxfId="36" priority="1213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I43"/>
  <sheetViews>
    <sheetView showGridLines="0" showZeros="0" tabSelected="1" zoomScale="85" zoomScaleNormal="85" workbookViewId="0">
      <pane ySplit="5" topLeftCell="A6" activePane="bottomLeft" state="frozen"/>
      <selection pane="bottomLeft" activeCell="AF22" sqref="AF22"/>
    </sheetView>
  </sheetViews>
  <sheetFormatPr defaultRowHeight="16.5" x14ac:dyDescent="0.2"/>
  <cols>
    <col min="1" max="1" width="4.7109375" style="41" customWidth="1"/>
    <col min="2" max="2" width="6.7109375" style="41" customWidth="1"/>
    <col min="3" max="3" width="45.7109375" style="41" customWidth="1"/>
    <col min="4" max="4" width="2.7109375" style="41" customWidth="1"/>
    <col min="5" max="5" width="11.7109375" style="45" customWidth="1"/>
    <col min="6" max="6" width="2.7109375" style="30" customWidth="1"/>
    <col min="7" max="7" width="3.7109375" style="44" customWidth="1"/>
    <col min="8" max="8" width="95.7109375" style="41" customWidth="1"/>
    <col min="9" max="9" width="2.7109375" style="41" customWidth="1"/>
    <col min="10" max="10" width="6.7109375" style="41" customWidth="1"/>
    <col min="11" max="12" width="6.7109375" style="42" customWidth="1"/>
    <col min="13" max="13" width="2.7109375" style="42" customWidth="1"/>
    <col min="14" max="14" width="6.42578125" style="42" customWidth="1"/>
    <col min="15" max="15" width="2.7109375" style="42" customWidth="1"/>
    <col min="16" max="18" width="6.7109375" style="42" customWidth="1"/>
    <col min="19" max="20" width="2.7109375" style="42" customWidth="1"/>
    <col min="21" max="21" width="25.7109375" style="41" customWidth="1"/>
    <col min="22" max="22" width="8.7109375" style="41" customWidth="1"/>
    <col min="23" max="28" width="9.7109375" style="41" customWidth="1"/>
    <col min="29" max="29" width="3.140625" style="41" customWidth="1"/>
    <col min="30" max="16384" width="9.140625" style="41"/>
  </cols>
  <sheetData>
    <row r="1" spans="2:31" ht="16.5" customHeight="1" x14ac:dyDescent="0.2">
      <c r="C1" s="263" t="s">
        <v>80</v>
      </c>
      <c r="D1" s="263"/>
      <c r="E1" s="263"/>
      <c r="F1" s="263"/>
      <c r="G1" s="263"/>
      <c r="H1" s="263"/>
      <c r="J1" s="274" t="s">
        <v>98</v>
      </c>
      <c r="K1" s="274"/>
      <c r="L1" s="274"/>
      <c r="M1" s="274"/>
      <c r="N1" s="274"/>
      <c r="O1" s="265" t="s">
        <v>157</v>
      </c>
      <c r="P1" s="265"/>
      <c r="Q1" s="265"/>
      <c r="R1" s="265"/>
      <c r="AA1" s="99"/>
      <c r="AB1" s="99"/>
      <c r="AC1" s="99"/>
    </row>
    <row r="2" spans="2:31" ht="16.5" customHeight="1" x14ac:dyDescent="0.2">
      <c r="C2" s="264" t="s">
        <v>134</v>
      </c>
      <c r="D2" s="264"/>
      <c r="E2" s="264"/>
      <c r="F2" s="264"/>
      <c r="G2" s="264"/>
      <c r="H2" s="264"/>
      <c r="J2" s="275" t="s">
        <v>155</v>
      </c>
      <c r="K2" s="275"/>
      <c r="L2" s="275"/>
      <c r="P2" s="275" t="s">
        <v>156</v>
      </c>
      <c r="Q2" s="275"/>
      <c r="R2" s="275"/>
      <c r="AA2" s="99"/>
      <c r="AB2" s="99"/>
      <c r="AC2" s="99"/>
    </row>
    <row r="3" spans="2:31" ht="15" customHeight="1" x14ac:dyDescent="0.2">
      <c r="I3" s="43"/>
      <c r="J3" s="275"/>
      <c r="K3" s="275"/>
      <c r="L3" s="275"/>
      <c r="N3" s="1"/>
      <c r="P3" s="275"/>
      <c r="Q3" s="275"/>
      <c r="R3" s="275"/>
      <c r="AA3" s="99"/>
      <c r="AB3" s="99"/>
      <c r="AC3" s="99"/>
    </row>
    <row r="4" spans="2:31" ht="39.950000000000003" customHeight="1" thickBot="1" x14ac:dyDescent="0.25">
      <c r="B4" s="237" t="s">
        <v>22</v>
      </c>
      <c r="C4" s="237"/>
      <c r="D4" s="49"/>
      <c r="E4" s="54" t="s">
        <v>56</v>
      </c>
      <c r="G4" s="256" t="s">
        <v>135</v>
      </c>
      <c r="H4" s="257"/>
      <c r="I4" s="43"/>
      <c r="J4" s="65" t="s">
        <v>67</v>
      </c>
      <c r="K4" s="52" t="s">
        <v>68</v>
      </c>
      <c r="L4" s="66" t="s">
        <v>2</v>
      </c>
      <c r="M4" s="271" t="s">
        <v>95</v>
      </c>
      <c r="N4" s="272"/>
      <c r="O4" s="273"/>
      <c r="P4" s="65" t="s">
        <v>67</v>
      </c>
      <c r="Q4" s="52" t="s">
        <v>68</v>
      </c>
      <c r="R4" s="66" t="s">
        <v>2</v>
      </c>
      <c r="T4" s="177"/>
      <c r="U4" s="236" t="s">
        <v>40</v>
      </c>
      <c r="V4" s="236"/>
      <c r="W4" s="236"/>
      <c r="X4" s="236"/>
      <c r="Y4" s="236"/>
      <c r="Z4" s="236"/>
      <c r="AA4" s="236"/>
      <c r="AB4" s="236"/>
      <c r="AC4" s="236"/>
    </row>
    <row r="5" spans="2:31" ht="9.9499999999999993" customHeight="1" x14ac:dyDescent="0.3">
      <c r="J5" s="64"/>
      <c r="K5" s="64"/>
      <c r="L5" s="46"/>
      <c r="T5" s="177"/>
    </row>
    <row r="6" spans="2:31" ht="9.9499999999999993" customHeight="1" thickBot="1" x14ac:dyDescent="0.25">
      <c r="L6" s="30"/>
      <c r="T6" s="177"/>
      <c r="U6" s="51"/>
      <c r="V6" s="51"/>
      <c r="W6" s="51"/>
      <c r="X6" s="51"/>
      <c r="Y6" s="51"/>
      <c r="Z6" s="51"/>
      <c r="AA6" s="51"/>
      <c r="AB6" s="51"/>
      <c r="AC6" s="51"/>
    </row>
    <row r="7" spans="2:31" ht="35.1" customHeight="1" x14ac:dyDescent="0.25">
      <c r="B7" s="90" t="s">
        <v>10</v>
      </c>
      <c r="C7" s="59" t="s">
        <v>19</v>
      </c>
      <c r="E7" s="89" t="s">
        <v>71</v>
      </c>
      <c r="G7" s="94" t="s">
        <v>23</v>
      </c>
      <c r="H7" s="59" t="s">
        <v>136</v>
      </c>
      <c r="J7" s="74">
        <f>Apstrade_B!Q6</f>
        <v>1</v>
      </c>
      <c r="K7" s="69">
        <f>Apstrade_B!Q7</f>
        <v>2</v>
      </c>
      <c r="L7" s="78">
        <f>Apstrade_B!Q8</f>
        <v>8</v>
      </c>
      <c r="P7" s="83">
        <f>IF(SUM($J7:$L7)=0," ",J7/SUM($J7:$L7))</f>
        <v>9.0909090909090912E-2</v>
      </c>
      <c r="Q7" s="67">
        <f t="shared" ref="Q7:R7" si="0">IF(SUM($J7:$L7)=0," ",K7/SUM($J7:$L7))</f>
        <v>0.18181818181818182</v>
      </c>
      <c r="R7" s="84">
        <f t="shared" si="0"/>
        <v>0.72727272727272729</v>
      </c>
      <c r="T7" s="177"/>
      <c r="U7" s="179" t="s">
        <v>124</v>
      </c>
      <c r="V7" s="58">
        <f>V11+V10</f>
        <v>14</v>
      </c>
      <c r="W7" s="47"/>
      <c r="X7" s="47"/>
      <c r="Y7" s="161"/>
      <c r="Z7" s="161"/>
      <c r="AA7" s="56"/>
      <c r="AB7" s="47"/>
      <c r="AC7" s="47"/>
    </row>
    <row r="8" spans="2:31" ht="20.100000000000001" customHeight="1" x14ac:dyDescent="0.25">
      <c r="B8" s="91"/>
      <c r="E8" s="160" t="s">
        <v>17</v>
      </c>
      <c r="G8" s="95"/>
      <c r="H8" s="45"/>
      <c r="J8" s="75"/>
      <c r="K8" s="70"/>
      <c r="L8" s="79"/>
      <c r="N8" s="160" t="str">
        <f>IF(SUM(X$18:AB$18)=0," ",E8)</f>
        <v>↓</v>
      </c>
      <c r="P8" s="68"/>
      <c r="Q8" s="68"/>
      <c r="R8" s="80"/>
      <c r="T8" s="177"/>
      <c r="U8" s="220" t="s">
        <v>125</v>
      </c>
      <c r="V8" s="220"/>
      <c r="W8" s="62"/>
      <c r="X8" s="47"/>
      <c r="Y8" s="162"/>
      <c r="Z8" s="162"/>
      <c r="AA8" s="47"/>
      <c r="AB8" s="47"/>
      <c r="AC8" s="47"/>
      <c r="AD8" s="182"/>
      <c r="AE8" s="182"/>
    </row>
    <row r="9" spans="2:31" ht="35.1" customHeight="1" thickBot="1" x14ac:dyDescent="0.3">
      <c r="B9" s="217" t="s">
        <v>9</v>
      </c>
      <c r="C9" s="258" t="s">
        <v>18</v>
      </c>
      <c r="E9" s="246" t="s">
        <v>52</v>
      </c>
      <c r="G9" s="94" t="s">
        <v>24</v>
      </c>
      <c r="H9" s="59" t="s">
        <v>137</v>
      </c>
      <c r="J9" s="77">
        <f>Apstrade_B!V6</f>
        <v>1</v>
      </c>
      <c r="K9" s="69">
        <f>Apstrade_B!V7</f>
        <v>2</v>
      </c>
      <c r="L9" s="85">
        <f>Apstrade_B!V8</f>
        <v>8</v>
      </c>
      <c r="P9" s="83">
        <f>IF(SUM($J9:$L9)=0," ",J9/SUM($J9:$L9))</f>
        <v>9.0909090909090912E-2</v>
      </c>
      <c r="Q9" s="67">
        <f t="shared" ref="Q9:Q12" si="1">IF(SUM($J9:$L9)=0," ",K9/SUM($J9:$L9))</f>
        <v>0.18181818181818182</v>
      </c>
      <c r="R9" s="84">
        <f t="shared" ref="R9:R12" si="2">IF(SUM($J9:$L9)=0," ",L9/SUM($J9:$L9))</f>
        <v>0.72727272727272729</v>
      </c>
      <c r="T9" s="177"/>
      <c r="U9" s="238"/>
      <c r="V9" s="238"/>
      <c r="W9" s="63"/>
      <c r="X9" s="61"/>
      <c r="Y9" s="163"/>
      <c r="Z9" s="163"/>
      <c r="AA9" s="61"/>
      <c r="AB9" s="61"/>
      <c r="AC9" s="61"/>
    </row>
    <row r="10" spans="2:31" ht="35.1" customHeight="1" x14ac:dyDescent="0.25">
      <c r="B10" s="239"/>
      <c r="C10" s="259"/>
      <c r="E10" s="247"/>
      <c r="G10" s="96" t="s">
        <v>25</v>
      </c>
      <c r="H10" s="60" t="s">
        <v>138</v>
      </c>
      <c r="J10" s="77">
        <f>Apstrade_B!AA6</f>
        <v>0</v>
      </c>
      <c r="K10" s="69">
        <f>Apstrade_B!AA7</f>
        <v>4</v>
      </c>
      <c r="L10" s="85">
        <f>Apstrade_B!AA8</f>
        <v>7</v>
      </c>
      <c r="P10" s="83">
        <f>IF(SUM($J10:$L10)=0," ",J10/SUM($J10:$L10))</f>
        <v>0</v>
      </c>
      <c r="Q10" s="67">
        <f t="shared" si="1"/>
        <v>0.36363636363636365</v>
      </c>
      <c r="R10" s="84">
        <f t="shared" si="2"/>
        <v>0.63636363636363635</v>
      </c>
      <c r="T10" s="177"/>
      <c r="U10" s="196" t="s">
        <v>126</v>
      </c>
      <c r="V10" s="175">
        <f>Apstrade_B!M8</f>
        <v>12</v>
      </c>
      <c r="W10" s="176">
        <f>IF(V7=0," ",V10/V7)</f>
        <v>0.8571428571428571</v>
      </c>
      <c r="X10" s="47"/>
      <c r="Y10" s="162"/>
      <c r="Z10" s="162"/>
      <c r="AA10" s="276" t="str">
        <f>IF(W11=1,"D",IF(W11=0,"C"," "))</f>
        <v xml:space="preserve"> </v>
      </c>
      <c r="AB10" s="276"/>
      <c r="AC10" s="47"/>
    </row>
    <row r="11" spans="2:31" ht="35.1" customHeight="1" thickBot="1" x14ac:dyDescent="0.3">
      <c r="B11" s="239"/>
      <c r="C11" s="259"/>
      <c r="E11" s="247"/>
      <c r="G11" s="94" t="s">
        <v>26</v>
      </c>
      <c r="H11" s="59" t="s">
        <v>139</v>
      </c>
      <c r="J11" s="77">
        <f>Apstrade_B!AM6</f>
        <v>0</v>
      </c>
      <c r="K11" s="69">
        <f>Apstrade_B!AM7</f>
        <v>4</v>
      </c>
      <c r="L11" s="85">
        <f>Apstrade_B!AM8</f>
        <v>7</v>
      </c>
      <c r="P11" s="83">
        <f>IF(SUM($J11:$L11)=0," ",J11/SUM($J11:$L11))</f>
        <v>0</v>
      </c>
      <c r="Q11" s="67">
        <f t="shared" si="1"/>
        <v>0.36363636363636365</v>
      </c>
      <c r="R11" s="84">
        <f t="shared" si="2"/>
        <v>0.63636363636363635</v>
      </c>
      <c r="T11" s="177"/>
      <c r="U11" s="197" t="s">
        <v>127</v>
      </c>
      <c r="V11" s="173">
        <f>Apstrade_B!M6</f>
        <v>2</v>
      </c>
      <c r="W11" s="174">
        <f>IF(V7=0,"",V11/V7)</f>
        <v>0.14285714285714285</v>
      </c>
      <c r="X11" s="61"/>
      <c r="Y11" s="163"/>
      <c r="Z11" s="163"/>
      <c r="AA11" s="277"/>
      <c r="AB11" s="277"/>
      <c r="AC11" s="61"/>
    </row>
    <row r="12" spans="2:31" ht="34.5" customHeight="1" x14ac:dyDescent="0.25">
      <c r="B12" s="218"/>
      <c r="C12" s="260"/>
      <c r="E12" s="248"/>
      <c r="G12" s="94" t="s">
        <v>27</v>
      </c>
      <c r="H12" s="59" t="s">
        <v>140</v>
      </c>
      <c r="J12" s="77">
        <f>Apstrade_B!AR6</f>
        <v>5</v>
      </c>
      <c r="K12" s="69">
        <f>Apstrade_B!AR7</f>
        <v>1</v>
      </c>
      <c r="L12" s="85">
        <f>Apstrade_B!AR8</f>
        <v>5</v>
      </c>
      <c r="P12" s="83">
        <f>IF(SUM($J12:$L12)=0," ",J12/SUM($J12:$L12))</f>
        <v>0.45454545454545453</v>
      </c>
      <c r="Q12" s="67">
        <f t="shared" si="1"/>
        <v>9.0909090909090912E-2</v>
      </c>
      <c r="R12" s="84">
        <f t="shared" si="2"/>
        <v>0.45454545454545453</v>
      </c>
      <c r="T12" s="177"/>
      <c r="U12" s="266" t="s">
        <v>128</v>
      </c>
      <c r="V12" s="267"/>
      <c r="W12" s="267"/>
      <c r="X12" s="268"/>
      <c r="Y12" s="162"/>
      <c r="Z12" s="162"/>
      <c r="AA12" s="47"/>
      <c r="AB12" s="98"/>
      <c r="AC12" s="47"/>
    </row>
    <row r="13" spans="2:31" ht="20.100000000000001" customHeight="1" thickBot="1" x14ac:dyDescent="0.3">
      <c r="B13" s="88"/>
      <c r="E13" s="160" t="s">
        <v>17</v>
      </c>
      <c r="F13" s="41"/>
      <c r="G13" s="88"/>
      <c r="H13" s="55"/>
      <c r="J13" s="68"/>
      <c r="K13" s="68"/>
      <c r="L13" s="80"/>
      <c r="N13" s="160" t="str">
        <f>IF(SUM(X$18:AB$18)=0," ",E13)</f>
        <v>↓</v>
      </c>
      <c r="P13" s="68"/>
      <c r="Q13" s="68"/>
      <c r="R13" s="80"/>
      <c r="T13" s="177"/>
      <c r="U13" s="269"/>
      <c r="V13" s="269"/>
      <c r="W13" s="269"/>
      <c r="X13" s="270"/>
      <c r="Y13" s="164"/>
      <c r="Z13" s="164"/>
      <c r="AA13" s="50"/>
      <c r="AB13" s="50"/>
      <c r="AC13" s="50"/>
      <c r="AE13" s="180"/>
    </row>
    <row r="14" spans="2:31" ht="35.1" customHeight="1" x14ac:dyDescent="0.25">
      <c r="B14" s="217" t="s">
        <v>53</v>
      </c>
      <c r="C14" s="240" t="s">
        <v>54</v>
      </c>
      <c r="E14" s="249" t="s">
        <v>72</v>
      </c>
      <c r="G14" s="94" t="s">
        <v>28</v>
      </c>
      <c r="H14" s="59" t="s">
        <v>141</v>
      </c>
      <c r="J14" s="74">
        <f>Apstrade_B!AW6</f>
        <v>1</v>
      </c>
      <c r="K14" s="69">
        <f>Apstrade_B!AW7</f>
        <v>3</v>
      </c>
      <c r="L14" s="78">
        <f>Apstrade_B!AW8</f>
        <v>7</v>
      </c>
      <c r="P14" s="83">
        <f>IF(SUM($J14:$L14)=0," ",J14/SUM($J14:$L14))</f>
        <v>9.0909090909090912E-2</v>
      </c>
      <c r="Q14" s="67">
        <f t="shared" ref="Q14:Q15" si="3">IF(SUM($J14:$L14)=0," ",K14/SUM($J14:$L14))</f>
        <v>0.27272727272727271</v>
      </c>
      <c r="R14" s="84">
        <f t="shared" ref="R14:R15" si="4">IF(SUM($J14:$L14)=0," ",L14/SUM($J14:$L14))</f>
        <v>0.63636363636363635</v>
      </c>
      <c r="T14" s="177"/>
      <c r="U14" s="179" t="s">
        <v>58</v>
      </c>
      <c r="V14" s="57">
        <f>Apstrade_B!AF4</f>
        <v>54</v>
      </c>
      <c r="W14" s="47"/>
      <c r="X14" s="216" t="s">
        <v>133</v>
      </c>
      <c r="Y14" s="216"/>
      <c r="Z14" s="216"/>
      <c r="AA14" s="216"/>
      <c r="AB14" s="47"/>
      <c r="AC14" s="47"/>
    </row>
    <row r="15" spans="2:31" ht="35.1" customHeight="1" x14ac:dyDescent="0.25">
      <c r="B15" s="218"/>
      <c r="C15" s="242"/>
      <c r="E15" s="250"/>
      <c r="G15" s="94" t="s">
        <v>29</v>
      </c>
      <c r="H15" s="59" t="s">
        <v>142</v>
      </c>
      <c r="J15" s="74">
        <f>Apstrade_B!BB6</f>
        <v>1</v>
      </c>
      <c r="K15" s="69">
        <f>Apstrade_B!BB7</f>
        <v>5</v>
      </c>
      <c r="L15" s="78">
        <f>Apstrade_B!BB8</f>
        <v>5</v>
      </c>
      <c r="P15" s="83">
        <f>IF(SUM($J15:$L15)=0," ",J15/SUM($J15:$L15))</f>
        <v>9.0909090909090912E-2</v>
      </c>
      <c r="Q15" s="67">
        <f t="shared" si="3"/>
        <v>0.45454545454545453</v>
      </c>
      <c r="R15" s="84">
        <f t="shared" si="4"/>
        <v>0.45454545454545453</v>
      </c>
      <c r="T15" s="177"/>
      <c r="U15" s="220" t="s">
        <v>129</v>
      </c>
      <c r="V15" s="220"/>
      <c r="W15" s="47"/>
      <c r="X15" s="47"/>
      <c r="Y15" s="47"/>
      <c r="Z15" s="47"/>
      <c r="AA15" s="47"/>
      <c r="AB15" s="47"/>
      <c r="AC15" s="47"/>
    </row>
    <row r="16" spans="2:31" ht="20.100000000000001" customHeight="1" x14ac:dyDescent="0.25">
      <c r="B16" s="91"/>
      <c r="E16" s="160" t="s">
        <v>20</v>
      </c>
      <c r="G16" s="95"/>
      <c r="H16" s="45"/>
      <c r="J16" s="76"/>
      <c r="K16" s="71"/>
      <c r="L16" s="81"/>
      <c r="N16" s="160" t="str">
        <f>IF(SUM(X$18:AB$18)=0," ",E16)</f>
        <v>↓↓</v>
      </c>
      <c r="P16" s="68"/>
      <c r="Q16" s="68"/>
      <c r="R16" s="80"/>
      <c r="T16" s="177"/>
      <c r="U16" s="220"/>
      <c r="V16" s="220"/>
      <c r="W16" s="47"/>
      <c r="X16" s="47"/>
      <c r="Y16" s="47"/>
      <c r="Z16" s="47"/>
      <c r="AA16" s="47"/>
      <c r="AB16" s="47"/>
      <c r="AC16" s="47"/>
    </row>
    <row r="17" spans="2:35" ht="35.1" customHeight="1" thickBot="1" x14ac:dyDescent="0.3">
      <c r="B17" s="217" t="s">
        <v>11</v>
      </c>
      <c r="C17" s="240" t="s">
        <v>59</v>
      </c>
      <c r="E17" s="243" t="s">
        <v>73</v>
      </c>
      <c r="G17" s="94" t="s">
        <v>30</v>
      </c>
      <c r="H17" s="59" t="s">
        <v>143</v>
      </c>
      <c r="J17" s="74">
        <f>Apstrade_B!BG6</f>
        <v>0</v>
      </c>
      <c r="K17" s="69">
        <f>Apstrade_B!BG7</f>
        <v>4</v>
      </c>
      <c r="L17" s="78">
        <f>Apstrade_B!BG8</f>
        <v>7</v>
      </c>
      <c r="P17" s="83">
        <f>IF(SUM($J17:$L17)=0," ",J17/SUM($J17:$L17))</f>
        <v>0</v>
      </c>
      <c r="Q17" s="67">
        <f t="shared" ref="Q17:Q18" si="5">IF(SUM($J17:$L17)=0," ",K17/SUM($J17:$L17))</f>
        <v>0.36363636363636365</v>
      </c>
      <c r="R17" s="84">
        <f t="shared" ref="R17:R18" si="6">IF(SUM($J17:$L17)=0," ",L17/SUM($J17:$L17))</f>
        <v>0.63636363636363635</v>
      </c>
      <c r="T17" s="177"/>
      <c r="U17" s="228" t="s">
        <v>46</v>
      </c>
      <c r="V17" s="228"/>
      <c r="W17" s="192" t="s">
        <v>43</v>
      </c>
      <c r="X17" s="188" t="s">
        <v>44</v>
      </c>
      <c r="Y17" s="191" t="s">
        <v>41</v>
      </c>
      <c r="Z17" s="187" t="s">
        <v>42</v>
      </c>
      <c r="AA17" s="185" t="s">
        <v>123</v>
      </c>
      <c r="AB17" s="178" t="s">
        <v>45</v>
      </c>
      <c r="AC17" s="61"/>
    </row>
    <row r="18" spans="2:35" ht="35.1" customHeight="1" x14ac:dyDescent="0.25">
      <c r="B18" s="218"/>
      <c r="C18" s="242"/>
      <c r="E18" s="245"/>
      <c r="G18" s="94" t="s">
        <v>31</v>
      </c>
      <c r="H18" s="59" t="s">
        <v>144</v>
      </c>
      <c r="J18" s="74">
        <f>Apstrade_B!BL6</f>
        <v>1</v>
      </c>
      <c r="K18" s="69">
        <f>Apstrade_B!BL7</f>
        <v>6</v>
      </c>
      <c r="L18" s="78">
        <f>Apstrade_B!BL8</f>
        <v>4</v>
      </c>
      <c r="P18" s="83">
        <f>IF(SUM($J18:$L18)=0," ",J18/SUM($J18:$L18))</f>
        <v>9.0909090909090912E-2</v>
      </c>
      <c r="Q18" s="67">
        <f t="shared" si="5"/>
        <v>0.54545454545454541</v>
      </c>
      <c r="R18" s="84">
        <f t="shared" si="6"/>
        <v>0.36363636363636365</v>
      </c>
      <c r="T18" s="177"/>
      <c r="U18" s="222" t="s">
        <v>130</v>
      </c>
      <c r="V18" s="223"/>
      <c r="W18" s="198">
        <f>Apstrade_B!AG3</f>
        <v>1</v>
      </c>
      <c r="X18" s="189">
        <f>Apstrade_B!AH3</f>
        <v>4</v>
      </c>
      <c r="Y18" s="193">
        <f>Apstrade_B!AI3</f>
        <v>3</v>
      </c>
      <c r="Z18" s="165">
        <f>Apstrade_B!AJ3</f>
        <v>1</v>
      </c>
      <c r="AA18" s="195">
        <f>Apstrade_B!AK3</f>
        <v>0</v>
      </c>
      <c r="AB18" s="158">
        <f>Apstrade_B!AL3</f>
        <v>3</v>
      </c>
      <c r="AC18" s="47"/>
    </row>
    <row r="19" spans="2:35" ht="20.100000000000001" customHeight="1" thickBot="1" x14ac:dyDescent="0.3">
      <c r="B19" s="91"/>
      <c r="E19" s="160" t="s">
        <v>20</v>
      </c>
      <c r="G19" s="95"/>
      <c r="H19" s="45"/>
      <c r="J19" s="75"/>
      <c r="K19" s="70"/>
      <c r="L19" s="79"/>
      <c r="N19" s="160" t="str">
        <f>IF(SUM(X$18:AB$18)=0," ",E19)</f>
        <v>↓↓</v>
      </c>
      <c r="P19" s="68"/>
      <c r="Q19" s="68"/>
      <c r="R19" s="80"/>
      <c r="T19" s="177"/>
      <c r="U19" s="225" t="s">
        <v>131</v>
      </c>
      <c r="V19" s="226"/>
      <c r="W19" s="199">
        <f>IF($V$10=0," ",W18/$V$10)</f>
        <v>8.3333333333333329E-2</v>
      </c>
      <c r="X19" s="190">
        <f t="shared" ref="X19:AA19" si="7">IF($V$10=0," ",X18/$V$10)</f>
        <v>0.33333333333333331</v>
      </c>
      <c r="Y19" s="194">
        <f t="shared" si="7"/>
        <v>0.25</v>
      </c>
      <c r="Z19" s="150">
        <f t="shared" si="7"/>
        <v>8.3333333333333329E-2</v>
      </c>
      <c r="AA19" s="186">
        <f t="shared" si="7"/>
        <v>0</v>
      </c>
      <c r="AB19" s="159">
        <f>IF($V$10=0," ",AB18/$V$10)</f>
        <v>0.25</v>
      </c>
      <c r="AC19" s="53"/>
    </row>
    <row r="20" spans="2:35" ht="35.1" customHeight="1" x14ac:dyDescent="0.25">
      <c r="B20" s="217" t="s">
        <v>12</v>
      </c>
      <c r="C20" s="240" t="s">
        <v>60</v>
      </c>
      <c r="E20" s="243" t="s">
        <v>74</v>
      </c>
      <c r="G20" s="94" t="s">
        <v>32</v>
      </c>
      <c r="H20" s="59" t="s">
        <v>152</v>
      </c>
      <c r="J20" s="74">
        <f>Apstrade_B!BQ6</f>
        <v>1</v>
      </c>
      <c r="K20" s="69">
        <f>Apstrade_B!BQ7</f>
        <v>5</v>
      </c>
      <c r="L20" s="78">
        <f>Apstrade_B!BQ8</f>
        <v>5</v>
      </c>
      <c r="P20" s="83">
        <f>IF(SUM($J20:$L20)=0," ",J20/SUM($J20:$L20))</f>
        <v>9.0909090909090912E-2</v>
      </c>
      <c r="Q20" s="67">
        <f t="shared" ref="Q20:Q23" si="8">IF(SUM($J20:$L20)=0," ",K20/SUM($J20:$L20))</f>
        <v>0.45454545454545453</v>
      </c>
      <c r="R20" s="84">
        <f t="shared" ref="R20:R23" si="9">IF(SUM($J20:$L20)=0," ",L20/SUM($J20:$L20))</f>
        <v>0.45454545454545453</v>
      </c>
      <c r="T20" s="177"/>
      <c r="U20" s="219" t="s">
        <v>154</v>
      </c>
      <c r="V20" s="219"/>
      <c r="W20" s="47"/>
      <c r="X20" s="47"/>
      <c r="Y20" s="47"/>
      <c r="Z20" s="47"/>
      <c r="AA20" s="47"/>
      <c r="AB20" s="47"/>
      <c r="AC20" s="47"/>
      <c r="AI20" s="122"/>
    </row>
    <row r="21" spans="2:35" ht="35.1" customHeight="1" x14ac:dyDescent="0.25">
      <c r="B21" s="239"/>
      <c r="C21" s="241"/>
      <c r="E21" s="244"/>
      <c r="G21" s="94" t="s">
        <v>33</v>
      </c>
      <c r="H21" s="59" t="s">
        <v>145</v>
      </c>
      <c r="J21" s="74">
        <f>Apstrade_B!BV6</f>
        <v>1</v>
      </c>
      <c r="K21" s="69">
        <f>Apstrade_B!BV7</f>
        <v>7</v>
      </c>
      <c r="L21" s="78">
        <f>Apstrade_B!BV8</f>
        <v>3</v>
      </c>
      <c r="P21" s="83">
        <f>IF(SUM($J21:$L21)=0," ",J21/SUM($J21:$L21))</f>
        <v>9.0909090909090912E-2</v>
      </c>
      <c r="Q21" s="67">
        <f t="shared" si="8"/>
        <v>0.63636363636363635</v>
      </c>
      <c r="R21" s="84">
        <f t="shared" si="9"/>
        <v>0.27272727272727271</v>
      </c>
      <c r="T21" s="177"/>
      <c r="U21" s="220"/>
      <c r="V21" s="220"/>
      <c r="W21" s="47"/>
      <c r="X21" s="47"/>
      <c r="Y21" s="47"/>
      <c r="Z21" s="47"/>
      <c r="AA21" s="47"/>
      <c r="AB21" s="47"/>
      <c r="AC21" s="47"/>
    </row>
    <row r="22" spans="2:35" ht="35.1" customHeight="1" x14ac:dyDescent="0.25">
      <c r="B22" s="239"/>
      <c r="C22" s="241"/>
      <c r="E22" s="244"/>
      <c r="G22" s="94" t="s">
        <v>34</v>
      </c>
      <c r="H22" s="59" t="s">
        <v>153</v>
      </c>
      <c r="J22" s="74">
        <f>Apstrade_B!CA6</f>
        <v>1</v>
      </c>
      <c r="K22" s="69">
        <f>Apstrade_B!CA7</f>
        <v>8</v>
      </c>
      <c r="L22" s="78">
        <f>Apstrade_B!CA8</f>
        <v>2</v>
      </c>
      <c r="P22" s="83">
        <f>IF(SUM($J22:$L22)=0," ",J22/SUM($J22:$L22))</f>
        <v>9.0909090909090912E-2</v>
      </c>
      <c r="Q22" s="67">
        <f t="shared" si="8"/>
        <v>0.72727272727272729</v>
      </c>
      <c r="R22" s="84">
        <f t="shared" si="9"/>
        <v>0.18181818181818182</v>
      </c>
      <c r="T22" s="177"/>
      <c r="U22" s="220"/>
      <c r="V22" s="220"/>
      <c r="W22" s="47"/>
      <c r="X22" s="47"/>
      <c r="Y22" s="47"/>
      <c r="Z22" s="47"/>
      <c r="AA22" s="47"/>
      <c r="AB22" s="47"/>
      <c r="AC22" s="47"/>
      <c r="AF22" s="122"/>
    </row>
    <row r="23" spans="2:35" ht="35.1" customHeight="1" thickBot="1" x14ac:dyDescent="0.3">
      <c r="B23" s="218"/>
      <c r="C23" s="242"/>
      <c r="E23" s="245"/>
      <c r="G23" s="94" t="s">
        <v>35</v>
      </c>
      <c r="H23" s="59" t="s">
        <v>146</v>
      </c>
      <c r="J23" s="74">
        <f>Apstrade_B!CF6</f>
        <v>1</v>
      </c>
      <c r="K23" s="69">
        <f>Apstrade_B!CF7</f>
        <v>9</v>
      </c>
      <c r="L23" s="78">
        <f>Apstrade_B!CF8</f>
        <v>1</v>
      </c>
      <c r="P23" s="83">
        <f>IF(SUM($J23:$L23)=0," ",J23/SUM($J23:$L23))</f>
        <v>9.0909090909090912E-2</v>
      </c>
      <c r="Q23" s="67">
        <f t="shared" si="8"/>
        <v>0.81818181818181823</v>
      </c>
      <c r="R23" s="84">
        <f t="shared" si="9"/>
        <v>9.0909090909090912E-2</v>
      </c>
      <c r="T23" s="177"/>
      <c r="U23" s="227" t="s">
        <v>66</v>
      </c>
      <c r="V23" s="228"/>
      <c r="W23" s="140" t="s">
        <v>50</v>
      </c>
      <c r="X23" s="139" t="s">
        <v>49</v>
      </c>
      <c r="Y23" s="141" t="s">
        <v>48</v>
      </c>
      <c r="Z23" s="142" t="s">
        <v>57</v>
      </c>
      <c r="AA23" s="143" t="s">
        <v>51</v>
      </c>
      <c r="AB23" s="143" t="s">
        <v>47</v>
      </c>
      <c r="AC23" s="61"/>
    </row>
    <row r="24" spans="2:35" ht="20.100000000000001" customHeight="1" x14ac:dyDescent="0.25">
      <c r="B24" s="91"/>
      <c r="E24" s="160" t="s">
        <v>20</v>
      </c>
      <c r="G24" s="95"/>
      <c r="H24" s="45"/>
      <c r="J24" s="75"/>
      <c r="K24" s="70"/>
      <c r="L24" s="79"/>
      <c r="N24" s="160" t="str">
        <f>IF(SUM(X$18:AB$18)=0," ",E24)</f>
        <v>↓↓</v>
      </c>
      <c r="P24" s="68"/>
      <c r="Q24" s="68"/>
      <c r="R24" s="80"/>
      <c r="T24" s="177"/>
      <c r="U24" s="224" t="s">
        <v>130</v>
      </c>
      <c r="V24" s="224"/>
      <c r="W24" s="169">
        <f>Apstrade_B!F3</f>
        <v>0</v>
      </c>
      <c r="X24" s="170">
        <f>Apstrade_B!G3</f>
        <v>8</v>
      </c>
      <c r="Y24" s="166">
        <f>Apstrade_B!H3</f>
        <v>4</v>
      </c>
      <c r="Z24" s="167">
        <f>Apstrade_B!I3</f>
        <v>0</v>
      </c>
      <c r="AA24" s="168">
        <f>Apstrade_B!J3</f>
        <v>0</v>
      </c>
      <c r="AB24" s="168">
        <f>Apstrade_B!K3</f>
        <v>0</v>
      </c>
      <c r="AC24" s="98"/>
    </row>
    <row r="25" spans="2:35" ht="35.1" customHeight="1" thickBot="1" x14ac:dyDescent="0.3">
      <c r="B25" s="217" t="s">
        <v>13</v>
      </c>
      <c r="C25" s="240" t="s">
        <v>61</v>
      </c>
      <c r="E25" s="243" t="s">
        <v>69</v>
      </c>
      <c r="G25" s="94" t="s">
        <v>36</v>
      </c>
      <c r="H25" s="59" t="s">
        <v>147</v>
      </c>
      <c r="J25" s="74">
        <f>Apstrade_B!CK6</f>
        <v>3</v>
      </c>
      <c r="K25" s="69">
        <f>Apstrade_B!CK7</f>
        <v>5</v>
      </c>
      <c r="L25" s="78">
        <f>Apstrade_B!CK8</f>
        <v>3</v>
      </c>
      <c r="P25" s="83">
        <f>IF(SUM($J25:$L25)=0," ",J25/SUM($J25:$L25))</f>
        <v>0.27272727272727271</v>
      </c>
      <c r="Q25" s="67">
        <f t="shared" ref="Q25:Q26" si="10">IF(SUM($J25:$L25)=0," ",K25/SUM($J25:$L25))</f>
        <v>0.45454545454545453</v>
      </c>
      <c r="R25" s="84">
        <f t="shared" ref="R25:R26" si="11">IF(SUM($J25:$L25)=0," ",L25/SUM($J25:$L25))</f>
        <v>0.27272727272727271</v>
      </c>
      <c r="T25" s="177"/>
      <c r="U25" s="221" t="s">
        <v>131</v>
      </c>
      <c r="V25" s="221"/>
      <c r="W25" s="171">
        <f>IF($V$10=0," ",W24/$V$10)</f>
        <v>0</v>
      </c>
      <c r="X25" s="172">
        <f t="shared" ref="X25:AB25" si="12">IF($V$10=0," ",X24/$V$10)</f>
        <v>0.66666666666666663</v>
      </c>
      <c r="Y25" s="151">
        <f t="shared" si="12"/>
        <v>0.33333333333333331</v>
      </c>
      <c r="Z25" s="152">
        <f t="shared" si="12"/>
        <v>0</v>
      </c>
      <c r="AA25" s="153">
        <f t="shared" si="12"/>
        <v>0</v>
      </c>
      <c r="AB25" s="153">
        <f t="shared" si="12"/>
        <v>0</v>
      </c>
      <c r="AC25" s="53"/>
    </row>
    <row r="26" spans="2:35" ht="35.1" customHeight="1" x14ac:dyDescent="0.25">
      <c r="B26" s="218"/>
      <c r="C26" s="242"/>
      <c r="E26" s="245"/>
      <c r="G26" s="94" t="s">
        <v>37</v>
      </c>
      <c r="H26" s="59" t="s">
        <v>148</v>
      </c>
      <c r="J26" s="74">
        <f>Apstrade_B!CP6</f>
        <v>4</v>
      </c>
      <c r="K26" s="69">
        <f>Apstrade_B!CP7</f>
        <v>6</v>
      </c>
      <c r="L26" s="78">
        <f>Apstrade_B!CP8</f>
        <v>1</v>
      </c>
      <c r="P26" s="83">
        <f>IF(SUM($J26:$L26)=0," ",J26/SUM($J26:$L26))</f>
        <v>0.36363636363636365</v>
      </c>
      <c r="Q26" s="67">
        <f t="shared" si="10"/>
        <v>0.54545454545454541</v>
      </c>
      <c r="R26" s="84">
        <f t="shared" si="11"/>
        <v>9.0909090909090912E-2</v>
      </c>
      <c r="T26" s="177"/>
      <c r="U26" s="261" t="s">
        <v>132</v>
      </c>
      <c r="V26" s="261"/>
      <c r="W26" s="261"/>
      <c r="X26" s="261"/>
      <c r="Y26" s="261"/>
      <c r="Z26" s="261"/>
      <c r="AA26" s="261"/>
      <c r="AB26" s="261"/>
      <c r="AC26" s="261"/>
    </row>
    <row r="27" spans="2:35" ht="20.100000000000001" customHeight="1" x14ac:dyDescent="0.25">
      <c r="B27" s="91"/>
      <c r="E27" s="160" t="s">
        <v>21</v>
      </c>
      <c r="G27" s="95"/>
      <c r="H27" s="45"/>
      <c r="J27" s="75"/>
      <c r="K27" s="72"/>
      <c r="L27" s="79"/>
      <c r="N27" s="160" t="str">
        <f>IF(SUM(X$18:AB$18)=0," ",E27)</f>
        <v>↓↓↓</v>
      </c>
      <c r="P27" s="68"/>
      <c r="Q27" s="68"/>
      <c r="R27" s="80"/>
      <c r="T27" s="177"/>
      <c r="U27" s="123"/>
      <c r="V27" s="123"/>
      <c r="W27" s="155">
        <v>60</v>
      </c>
      <c r="X27" s="110"/>
      <c r="Y27" s="109"/>
      <c r="Z27" s="109"/>
      <c r="AA27" s="109"/>
      <c r="AB27" s="111"/>
      <c r="AC27" s="111"/>
    </row>
    <row r="28" spans="2:35" ht="35.1" customHeight="1" x14ac:dyDescent="0.25">
      <c r="B28" s="92" t="s">
        <v>14</v>
      </c>
      <c r="C28" s="86" t="s">
        <v>62</v>
      </c>
      <c r="E28" s="253" t="s">
        <v>70</v>
      </c>
      <c r="G28" s="94" t="s">
        <v>38</v>
      </c>
      <c r="H28" s="59" t="s">
        <v>149</v>
      </c>
      <c r="J28" s="77">
        <f>Apstrade_B!CU6</f>
        <v>6</v>
      </c>
      <c r="K28" s="73"/>
      <c r="L28" s="82">
        <f>Apstrade_B!CU8</f>
        <v>5</v>
      </c>
      <c r="P28" s="83">
        <f>IF(SUM($J28:$L28)=0," ",J28/SUM($J28:$L28))</f>
        <v>0.54545454545454541</v>
      </c>
      <c r="Q28" s="68"/>
      <c r="R28" s="84">
        <f t="shared" ref="R28:R30" si="13">IF(SUM($J28:$L28)=0," ",L28/SUM($J28:$L28))</f>
        <v>0.45454545454545453</v>
      </c>
      <c r="T28" s="177"/>
      <c r="U28" s="229" t="s">
        <v>94</v>
      </c>
      <c r="V28" s="262"/>
      <c r="W28" s="156">
        <v>16</v>
      </c>
      <c r="X28" s="154">
        <v>0.26666666666666666</v>
      </c>
      <c r="Y28" s="112"/>
      <c r="Z28" s="112"/>
      <c r="AA28" s="112"/>
      <c r="AB28" s="113"/>
      <c r="AC28" s="114"/>
    </row>
    <row r="29" spans="2:35" ht="35.1" customHeight="1" x14ac:dyDescent="0.25">
      <c r="B29" s="90" t="s">
        <v>15</v>
      </c>
      <c r="C29" s="59" t="s">
        <v>63</v>
      </c>
      <c r="E29" s="254"/>
      <c r="G29" s="94" t="s">
        <v>39</v>
      </c>
      <c r="H29" s="59" t="s">
        <v>150</v>
      </c>
      <c r="J29" s="77">
        <f>Apstrade_B!CZ6</f>
        <v>6</v>
      </c>
      <c r="K29" s="73"/>
      <c r="L29" s="82">
        <f>Apstrade_B!CZ8</f>
        <v>5</v>
      </c>
      <c r="P29" s="83">
        <f>IF(SUM($J29:$L29)=0," ",J29/SUM($J29:$L29))</f>
        <v>0.54545454545454541</v>
      </c>
      <c r="Q29" s="68"/>
      <c r="R29" s="84">
        <f t="shared" si="13"/>
        <v>0.45454545454545453</v>
      </c>
      <c r="T29" s="177"/>
      <c r="U29" s="231" t="s">
        <v>81</v>
      </c>
      <c r="V29" s="232"/>
      <c r="W29" s="156">
        <v>19</v>
      </c>
      <c r="X29" s="154">
        <v>0.31666666666666665</v>
      </c>
      <c r="Y29" s="109"/>
      <c r="Z29" s="109"/>
      <c r="AA29" s="109"/>
      <c r="AB29" s="115"/>
      <c r="AC29" s="114"/>
    </row>
    <row r="30" spans="2:35" ht="35.1" customHeight="1" x14ac:dyDescent="0.25">
      <c r="B30" s="93" t="s">
        <v>16</v>
      </c>
      <c r="C30" s="87" t="s">
        <v>64</v>
      </c>
      <c r="E30" s="255"/>
      <c r="G30" s="94" t="s">
        <v>55</v>
      </c>
      <c r="H30" s="59" t="s">
        <v>151</v>
      </c>
      <c r="J30" s="77">
        <f>Apstrade_B!DE6</f>
        <v>8</v>
      </c>
      <c r="K30" s="73"/>
      <c r="L30" s="82">
        <f>Apstrade_B!DE8</f>
        <v>3</v>
      </c>
      <c r="P30" s="83">
        <f>IF(SUM($J30:$L30)=0," ",J30/SUM($J30:$L30))</f>
        <v>0.72727272727272729</v>
      </c>
      <c r="Q30" s="68"/>
      <c r="R30" s="84">
        <f t="shared" si="13"/>
        <v>0.27272727272727271</v>
      </c>
      <c r="T30" s="177"/>
      <c r="U30" s="231" t="s">
        <v>82</v>
      </c>
      <c r="V30" s="232"/>
      <c r="W30" s="156">
        <v>0</v>
      </c>
      <c r="X30" s="154">
        <v>0</v>
      </c>
      <c r="Y30" s="116"/>
      <c r="Z30" s="116"/>
      <c r="AA30" s="116"/>
      <c r="AB30" s="116"/>
      <c r="AC30" s="117"/>
    </row>
    <row r="31" spans="2:35" ht="35.1" customHeight="1" thickBot="1" x14ac:dyDescent="0.25">
      <c r="B31" s="134"/>
      <c r="C31" s="134"/>
      <c r="D31" s="134"/>
      <c r="E31" s="135"/>
      <c r="F31" s="136"/>
      <c r="G31" s="137"/>
      <c r="H31" s="134"/>
      <c r="I31" s="134"/>
      <c r="J31" s="134"/>
      <c r="K31" s="138"/>
      <c r="L31" s="138"/>
      <c r="M31" s="138"/>
      <c r="N31" s="181"/>
      <c r="O31" s="138"/>
      <c r="P31" s="138"/>
      <c r="Q31" s="138"/>
      <c r="R31" s="138"/>
      <c r="T31" s="177"/>
      <c r="U31" s="231" t="s">
        <v>83</v>
      </c>
      <c r="V31" s="232"/>
      <c r="W31" s="156">
        <v>0</v>
      </c>
      <c r="X31" s="154">
        <v>0</v>
      </c>
      <c r="Y31" s="117"/>
      <c r="Z31" s="117"/>
      <c r="AA31" s="117"/>
      <c r="AB31" s="117"/>
      <c r="AC31" s="117"/>
    </row>
    <row r="32" spans="2:35" ht="35.1" customHeight="1" x14ac:dyDescent="0.2">
      <c r="B32" s="233" t="s">
        <v>96</v>
      </c>
      <c r="C32" s="234"/>
      <c r="D32" s="129"/>
      <c r="E32" s="130"/>
      <c r="F32" s="131"/>
      <c r="G32" s="132"/>
      <c r="H32" s="251" t="s">
        <v>97</v>
      </c>
      <c r="I32" s="129"/>
      <c r="J32" s="129"/>
      <c r="K32" s="129"/>
      <c r="L32" s="133"/>
      <c r="M32" s="133"/>
      <c r="N32" s="133"/>
      <c r="O32" s="133"/>
      <c r="P32" s="133"/>
      <c r="Q32" s="133"/>
      <c r="R32" s="133"/>
      <c r="T32" s="177"/>
      <c r="U32" s="229" t="s">
        <v>84</v>
      </c>
      <c r="V32" s="230"/>
      <c r="W32" s="156">
        <v>25</v>
      </c>
      <c r="X32" s="154">
        <v>0.41666666666666669</v>
      </c>
      <c r="Y32" s="116"/>
      <c r="Z32" s="116"/>
      <c r="AA32" s="116"/>
      <c r="AB32" s="116"/>
      <c r="AC32" s="117"/>
    </row>
    <row r="33" spans="2:29" ht="35.1" customHeight="1" thickBot="1" x14ac:dyDescent="0.3">
      <c r="B33" s="235"/>
      <c r="C33" s="235"/>
      <c r="D33" s="124"/>
      <c r="E33" s="125"/>
      <c r="F33" s="126"/>
      <c r="G33" s="127"/>
      <c r="H33" s="252"/>
      <c r="I33" s="124"/>
      <c r="J33" s="124"/>
      <c r="K33" s="124"/>
      <c r="L33" s="128"/>
      <c r="M33" s="128"/>
      <c r="N33" s="128"/>
      <c r="O33" s="128"/>
      <c r="P33" s="128"/>
      <c r="Q33" s="128"/>
      <c r="R33" s="128"/>
      <c r="T33" s="177"/>
      <c r="U33" s="118"/>
      <c r="V33" s="118"/>
      <c r="W33" s="157" t="s">
        <v>85</v>
      </c>
      <c r="X33" s="119" t="s">
        <v>86</v>
      </c>
      <c r="Y33" s="118"/>
      <c r="Z33" s="118"/>
      <c r="AA33" s="118"/>
      <c r="AB33" s="120"/>
      <c r="AC33" s="121"/>
    </row>
    <row r="34" spans="2:29" ht="38.25" customHeight="1" x14ac:dyDescent="0.2"/>
    <row r="38" spans="2:29" hidden="1" x14ac:dyDescent="0.25">
      <c r="U38" s="144" t="s">
        <v>78</v>
      </c>
      <c r="V38" s="26"/>
      <c r="W38" s="26"/>
      <c r="X38" s="26"/>
      <c r="Y38" s="144">
        <f>COUNTIF(Apstrade_B!$V$11:$DI$33,U38)</f>
        <v>0</v>
      </c>
    </row>
    <row r="39" spans="2:29" hidden="1" x14ac:dyDescent="0.25">
      <c r="U39" s="144" t="s">
        <v>76</v>
      </c>
      <c r="V39" s="26"/>
      <c r="W39" s="26"/>
      <c r="X39" s="26"/>
      <c r="Y39" s="144">
        <f>COUNTIF(Apstrade_B!$V$11:$DI$33,U39)</f>
        <v>0</v>
      </c>
      <c r="AA39" s="97"/>
    </row>
    <row r="40" spans="2:29" hidden="1" x14ac:dyDescent="0.25">
      <c r="U40" s="144" t="s">
        <v>102</v>
      </c>
      <c r="V40" s="26"/>
      <c r="W40" s="26"/>
      <c r="X40" s="26"/>
      <c r="Y40" s="144">
        <f>COUNTIF(Apstrade_B!$V$11:$DI$33,U40)</f>
        <v>0</v>
      </c>
    </row>
    <row r="41" spans="2:29" hidden="1" x14ac:dyDescent="0.25">
      <c r="U41" s="144" t="s">
        <v>79</v>
      </c>
      <c r="V41" s="26"/>
      <c r="W41" s="26"/>
      <c r="X41" s="26"/>
      <c r="Y41" s="144">
        <f>COUNTIF(Apstrade_B!$V$11:$DI$33,U41)</f>
        <v>0</v>
      </c>
    </row>
    <row r="42" spans="2:29" hidden="1" x14ac:dyDescent="0.25">
      <c r="U42" s="144" t="s">
        <v>75</v>
      </c>
      <c r="V42" s="26"/>
      <c r="W42" s="26"/>
      <c r="X42" s="26"/>
      <c r="Y42" s="144">
        <f>COUNTIF(Apstrade_B!$V$11:$DI$33,U42)</f>
        <v>0</v>
      </c>
    </row>
    <row r="43" spans="2:29" hidden="1" x14ac:dyDescent="0.25">
      <c r="U43" s="144" t="s">
        <v>77</v>
      </c>
      <c r="V43" s="26"/>
      <c r="W43" s="26"/>
      <c r="X43" s="26"/>
      <c r="Y43" s="144">
        <f>COUNTIF(Apstrade_B!$V$11:$DI$33,U43)</f>
        <v>0</v>
      </c>
    </row>
  </sheetData>
  <mergeCells count="46">
    <mergeCell ref="U26:AC26"/>
    <mergeCell ref="U28:V28"/>
    <mergeCell ref="U31:V31"/>
    <mergeCell ref="C1:H1"/>
    <mergeCell ref="C2:H2"/>
    <mergeCell ref="U30:V30"/>
    <mergeCell ref="O1:R1"/>
    <mergeCell ref="U12:X13"/>
    <mergeCell ref="M4:O4"/>
    <mergeCell ref="J1:N1"/>
    <mergeCell ref="J2:L3"/>
    <mergeCell ref="P2:R3"/>
    <mergeCell ref="AA10:AB11"/>
    <mergeCell ref="H32:H33"/>
    <mergeCell ref="C17:C18"/>
    <mergeCell ref="E28:E30"/>
    <mergeCell ref="E17:E18"/>
    <mergeCell ref="G4:H4"/>
    <mergeCell ref="C9:C12"/>
    <mergeCell ref="C25:C26"/>
    <mergeCell ref="E25:E26"/>
    <mergeCell ref="U32:V32"/>
    <mergeCell ref="U29:V29"/>
    <mergeCell ref="B32:C33"/>
    <mergeCell ref="U4:AC4"/>
    <mergeCell ref="U15:V16"/>
    <mergeCell ref="B4:C4"/>
    <mergeCell ref="U8:V9"/>
    <mergeCell ref="B20:B23"/>
    <mergeCell ref="C20:C23"/>
    <mergeCell ref="E20:E23"/>
    <mergeCell ref="B9:B12"/>
    <mergeCell ref="E9:E12"/>
    <mergeCell ref="E14:E15"/>
    <mergeCell ref="B14:B15"/>
    <mergeCell ref="C14:C15"/>
    <mergeCell ref="B25:B26"/>
    <mergeCell ref="X14:AA14"/>
    <mergeCell ref="B17:B18"/>
    <mergeCell ref="U20:V22"/>
    <mergeCell ref="U25:V25"/>
    <mergeCell ref="U18:V18"/>
    <mergeCell ref="U24:V24"/>
    <mergeCell ref="U19:V19"/>
    <mergeCell ref="U23:V23"/>
    <mergeCell ref="U17:V17"/>
  </mergeCells>
  <conditionalFormatting sqref="H7">
    <cfRule type="cellIs" dxfId="35" priority="4" operator="equal">
      <formula>"nav aizpildīts"</formula>
    </cfRule>
    <cfRule type="cellIs" dxfId="34" priority="5" operator="equal">
      <formula>"nav zināms"</formula>
    </cfRule>
    <cfRule type="cellIs" dxfId="33" priority="6" operator="equal">
      <formula>"daļēji"</formula>
    </cfRule>
    <cfRule type="cellIs" dxfId="32" priority="7" operator="equal">
      <formula>"jā"</formula>
    </cfRule>
    <cfRule type="cellIs" dxfId="31" priority="8" operator="equal">
      <formula>"nē"</formula>
    </cfRule>
    <cfRule type="cellIs" dxfId="30" priority="9" operator="equal">
      <formula>"daļēji"</formula>
    </cfRule>
    <cfRule type="cellIs" dxfId="29" priority="10" operator="equal">
      <formula>"jā"</formula>
    </cfRule>
    <cfRule type="cellIs" dxfId="28" priority="11" operator="equal">
      <formula>"nē"</formula>
    </cfRule>
  </conditionalFormatting>
  <conditionalFormatting sqref="AA10">
    <cfRule type="cellIs" dxfId="27" priority="2" operator="equal">
      <formula>"C"</formula>
    </cfRule>
    <cfRule type="cellIs" dxfId="26" priority="3" operator="equal">
      <formula>"D"</formula>
    </cfRule>
  </conditionalFormatting>
  <conditionalFormatting sqref="AA10:AB11">
    <cfRule type="cellIs" dxfId="25" priority="1" operator="equal">
      <formula>"I"</formula>
    </cfRule>
  </conditionalFormatting>
  <printOptions horizontalCentered="1"/>
  <pageMargins left="0.19685039370078741" right="0.19685039370078741" top="1.1811023622047245" bottom="0.19685039370078741" header="0.19685039370078741" footer="0.19685039370078741"/>
  <pageSetup paperSize="8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+ y 5 N W 8 J a U p G k A A A A 9 g A A A B I A H A B D b 2 5 m a W c v U G F j a 2 F n Z S 5 4 b W w g o h g A K K A U A A A A A A A A A A A A A A A A A A A A A A A A A A A A h Y 8 x D o I w G I W v Q r r T F t B o y E 8 Z X C E x M S G u T a n Q C M X Q Q r m b g 0 f y C m I U d X N 8 3 / u G 9 + 7 X G 6 R T 2 3 i j 7 I 3 q d I I C T J E n t e h K p a s E D f b k b 1 H K Y M / F m V f S m 2 V t 4 s m U C a q t v c S E O O e w i 3 D X V y S k N C D H P D u I W r Y c f W T 1 X / a V N p Z r I R G D 4 j W G h T h Y b f C a R p g C W S D k S n + F c N 7 7 b H 8 g 7 I b G D r 1 k z e h n B Z A l A n l / Y A 9 Q S w M E F A A C A A g A + y 5 N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s u T V s o i k e 4 D g A A A B E A A A A T A B w A R m 9 y b X V s Y X M v U 2 V j d G l v b j E u b S C i G A A o o B Q A A A A A A A A A A A A A A A A A A A A A A A A A A A A r T k 0 u y c z P U w i G 0 I b W A F B L A Q I t A B Q A A g A I A P s u T V v C W l K R p A A A A P Y A A A A S A A A A A A A A A A A A A A A A A A A A A A B D b 2 5 m a W c v U G F j a 2 F n Z S 5 4 b W x Q S w E C L Q A U A A I A C A D 7 L k 1 b D 8 r p q 6 Q A A A D p A A A A E w A A A A A A A A A A A A A A A A D w A A A A W 0 N v b n R l b n R f V H l w Z X N d L n h t b F B L A Q I t A B Q A A g A I A P s u T V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R n H R G z v + d R L j C 5 b 5 5 + i + q A A A A A A I A A A A A A B B m A A A A A Q A A I A A A A L K 1 L q i G 4 M v b 7 p U 7 P O E v p H u E t n e g 1 E N N z P B D A A 8 d C g v B A A A A A A 6 A A A A A A g A A I A A A A K 5 Z T x 3 X s h 6 T q Y H S a Q b o 4 c + i Z p 3 u + Y f K y 9 T w V C C d Q G I V U A A A A C t 1 n q P K E S s o n E d 5 4 5 B j M i h k A e R G 0 r Q m w D 2 C 9 1 1 D t m z K 2 5 4 0 V u z 8 y p / S W Q X I R k N K n 4 h w 0 C q T b k j M x p d s c u X Y 3 C x n H P + F l / H 8 I v 1 D I y 5 K K 3 u I Q A A A A N E 6 1 / w P p b j i 2 l N y s v 0 1 G N 8 F M G z a C n 3 0 N g a y j z S C + t F W q O J T d U N 5 M u j s v O C p L x g 2 c h j y 3 a 6 Q d O o E D S n Q 0 b 8 C 1 5 o = < / D a t a M a s h u p > 
</file>

<file path=customXml/itemProps1.xml><?xml version="1.0" encoding="utf-8"?>
<ds:datastoreItem xmlns:ds="http://schemas.openxmlformats.org/officeDocument/2006/customXml" ds:itemID="{8A04CCD7-27C7-47C7-A3F2-BDA932F9F7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Apstrade_B</vt:lpstr>
      <vt:lpstr>Kopsavilkums_B</vt:lpstr>
      <vt:lpstr>Kopsavilkums_B!Print_Area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Normunds Grigus</cp:lastModifiedBy>
  <cp:lastPrinted>2025-10-13T12:48:27Z</cp:lastPrinted>
  <dcterms:created xsi:type="dcterms:W3CDTF">2015-06-05T18:17:20Z</dcterms:created>
  <dcterms:modified xsi:type="dcterms:W3CDTF">2025-10-13T12:52:09Z</dcterms:modified>
</cp:coreProperties>
</file>