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ide.sharepoint.com/sites/NFI.EEZ.2021.-2028/Koplietojamie dokumenti/2.Iekšējās kārtības/3.DSF/"/>
    </mc:Choice>
  </mc:AlternateContent>
  <xr:revisionPtr revIDLastSave="270" documentId="8_{E7C7D79C-6277-4AFD-903D-2B095E29C6AF}" xr6:coauthVersionLast="47" xr6:coauthVersionMax="47" xr10:uidLastSave="{72DCB99D-9001-4AB7-81F4-1771032E739F}"/>
  <bookViews>
    <workbookView xWindow="-26445" yWindow="1185" windowWidth="24300" windowHeight="18270" xr2:uid="{E29718C9-83FD-4276-B969-F4E019B3EDC7}"/>
  </bookViews>
  <sheets>
    <sheet name="Kopsavilkums" sheetId="1" r:id="rId1"/>
    <sheet name="Nakstmītne un uzturēšanās" sheetId="4" r:id="rId2"/>
    <sheet name="Ceļa izdevumi" sheetId="6" r:id="rId3"/>
    <sheet name="Likmes" sheetId="2" r:id="rId4"/>
  </sheets>
  <definedNames>
    <definedName name="_ftnref1" localSheetId="3">Likmes!$B$2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6" l="1"/>
  <c r="I17" i="6"/>
  <c r="H36" i="6"/>
  <c r="H37" i="6"/>
  <c r="I37" i="6" s="1"/>
  <c r="H38" i="6"/>
  <c r="H29" i="6"/>
  <c r="H31" i="6"/>
  <c r="H23" i="6"/>
  <c r="H24" i="6"/>
  <c r="H15" i="6"/>
  <c r="H16" i="6"/>
  <c r="H17" i="6"/>
  <c r="H8" i="6"/>
  <c r="H10" i="6"/>
  <c r="F36" i="6"/>
  <c r="F37" i="6"/>
  <c r="F38" i="6"/>
  <c r="F29" i="6"/>
  <c r="F30" i="6"/>
  <c r="H30" i="6" s="1"/>
  <c r="F31" i="6"/>
  <c r="F22" i="6"/>
  <c r="H22" i="6" s="1"/>
  <c r="F23" i="6"/>
  <c r="F24" i="6"/>
  <c r="F15" i="6"/>
  <c r="F16" i="6"/>
  <c r="F17" i="6"/>
  <c r="F8" i="6"/>
  <c r="F9" i="6"/>
  <c r="H9" i="6" s="1"/>
  <c r="F10" i="6"/>
  <c r="C36" i="6"/>
  <c r="I36" i="6" s="1"/>
  <c r="C37" i="6"/>
  <c r="C38" i="6"/>
  <c r="I38" i="6" s="1"/>
  <c r="C29" i="6"/>
  <c r="I29" i="6" s="1"/>
  <c r="C30" i="6"/>
  <c r="C31" i="6"/>
  <c r="I31" i="6" s="1"/>
  <c r="C22" i="6"/>
  <c r="C23" i="6"/>
  <c r="I23" i="6" s="1"/>
  <c r="C24" i="6"/>
  <c r="I24" i="6" s="1"/>
  <c r="C15" i="6"/>
  <c r="C16" i="6"/>
  <c r="C17" i="6"/>
  <c r="C8" i="6"/>
  <c r="I8" i="6" s="1"/>
  <c r="C9" i="6"/>
  <c r="C10" i="6"/>
  <c r="I10" i="6" s="1"/>
  <c r="K36" i="6"/>
  <c r="K37" i="6"/>
  <c r="K38" i="6"/>
  <c r="K27" i="6"/>
  <c r="K28" i="6"/>
  <c r="K29" i="6"/>
  <c r="K30" i="6"/>
  <c r="K31" i="6"/>
  <c r="K22" i="6"/>
  <c r="K23" i="6"/>
  <c r="K24" i="6"/>
  <c r="K13" i="6"/>
  <c r="K14" i="6"/>
  <c r="K15" i="6"/>
  <c r="K16" i="6"/>
  <c r="K17" i="6"/>
  <c r="K6" i="6"/>
  <c r="K7" i="6"/>
  <c r="K8" i="6"/>
  <c r="K9" i="6"/>
  <c r="K10" i="6"/>
  <c r="F6" i="6"/>
  <c r="F7" i="6"/>
  <c r="F12" i="6"/>
  <c r="H12" i="6" s="1"/>
  <c r="F13" i="6"/>
  <c r="F14" i="6"/>
  <c r="F19" i="6"/>
  <c r="F20" i="6"/>
  <c r="F21" i="6"/>
  <c r="F26" i="6"/>
  <c r="F27" i="6"/>
  <c r="F28" i="6"/>
  <c r="F33" i="6"/>
  <c r="F34" i="6"/>
  <c r="F35" i="6"/>
  <c r="F5" i="6"/>
  <c r="H5" i="6" s="1"/>
  <c r="H6" i="6"/>
  <c r="B4" i="6"/>
  <c r="B4" i="4"/>
  <c r="K20" i="6"/>
  <c r="H34" i="6"/>
  <c r="H35" i="6"/>
  <c r="H27" i="6"/>
  <c r="H28" i="6"/>
  <c r="H20" i="6"/>
  <c r="H21" i="6"/>
  <c r="H13" i="6"/>
  <c r="H14" i="6"/>
  <c r="H7" i="6"/>
  <c r="C27" i="6"/>
  <c r="C28" i="6"/>
  <c r="I28" i="6" s="1"/>
  <c r="C20" i="6"/>
  <c r="C21" i="6"/>
  <c r="I21" i="6" s="1"/>
  <c r="C19" i="6"/>
  <c r="C13" i="6"/>
  <c r="C14" i="6"/>
  <c r="C12" i="6"/>
  <c r="B18" i="6"/>
  <c r="B11" i="6"/>
  <c r="A18" i="6"/>
  <c r="A11" i="6"/>
  <c r="K21" i="6"/>
  <c r="K19" i="6"/>
  <c r="H19" i="6"/>
  <c r="K12" i="6"/>
  <c r="O5" i="4"/>
  <c r="O6" i="4"/>
  <c r="O7" i="4"/>
  <c r="O8" i="4"/>
  <c r="M5" i="4"/>
  <c r="M6" i="4"/>
  <c r="M7" i="4"/>
  <c r="M8" i="4"/>
  <c r="K5" i="4"/>
  <c r="K6" i="4"/>
  <c r="K7" i="4"/>
  <c r="K8" i="4"/>
  <c r="D5" i="4"/>
  <c r="D6" i="4"/>
  <c r="D7" i="4"/>
  <c r="D8" i="4"/>
  <c r="C5" i="4"/>
  <c r="C6" i="4"/>
  <c r="C7" i="4"/>
  <c r="C8" i="4"/>
  <c r="B5" i="4"/>
  <c r="E5" i="4" s="1"/>
  <c r="B6" i="4"/>
  <c r="E6" i="4" s="1"/>
  <c r="B7" i="4"/>
  <c r="E7" i="4" s="1"/>
  <c r="B8" i="4"/>
  <c r="E8" i="4" s="1"/>
  <c r="A5" i="4"/>
  <c r="A6" i="4"/>
  <c r="A7" i="4"/>
  <c r="A8" i="4"/>
  <c r="D4" i="4"/>
  <c r="C4" i="4"/>
  <c r="K34" i="6"/>
  <c r="K35" i="6"/>
  <c r="C34" i="6"/>
  <c r="C35" i="6"/>
  <c r="C33" i="6"/>
  <c r="C26" i="6"/>
  <c r="C6" i="6"/>
  <c r="C7" i="6"/>
  <c r="C5" i="6"/>
  <c r="I15" i="6" l="1"/>
  <c r="I22" i="6"/>
  <c r="I30" i="6"/>
  <c r="I9" i="6"/>
  <c r="I7" i="6"/>
  <c r="F6" i="4"/>
  <c r="E14" i="1" s="1"/>
  <c r="F8" i="4"/>
  <c r="E16" i="1" s="1"/>
  <c r="I34" i="6"/>
  <c r="G8" i="4"/>
  <c r="H8" i="4" s="1"/>
  <c r="F7" i="4"/>
  <c r="E15" i="1" s="1"/>
  <c r="G7" i="4"/>
  <c r="H7" i="4" s="1"/>
  <c r="G6" i="4"/>
  <c r="H6" i="4" s="1"/>
  <c r="F14" i="1" s="1"/>
  <c r="I35" i="6"/>
  <c r="I20" i="6"/>
  <c r="I27" i="6"/>
  <c r="I6" i="6"/>
  <c r="I5" i="6"/>
  <c r="F5" i="4"/>
  <c r="E13" i="1" s="1"/>
  <c r="G5" i="4"/>
  <c r="H5" i="4" s="1"/>
  <c r="F13" i="1" s="1"/>
  <c r="I19" i="6"/>
  <c r="I12" i="6"/>
  <c r="I14" i="6"/>
  <c r="I13" i="6"/>
  <c r="B32" i="6"/>
  <c r="K26" i="6"/>
  <c r="K33" i="6"/>
  <c r="K5" i="6"/>
  <c r="O4" i="4"/>
  <c r="M4" i="4"/>
  <c r="K4" i="4"/>
  <c r="A4" i="4"/>
  <c r="A32" i="6"/>
  <c r="A25" i="6"/>
  <c r="A4" i="6"/>
  <c r="B25" i="6"/>
  <c r="I4" i="6" l="1"/>
  <c r="G12" i="1" s="1"/>
  <c r="I11" i="6"/>
  <c r="G13" i="1" s="1"/>
  <c r="H13" i="1" s="1"/>
  <c r="I18" i="6"/>
  <c r="F15" i="1"/>
  <c r="I7" i="4"/>
  <c r="F16" i="1"/>
  <c r="I8" i="4"/>
  <c r="I6" i="4"/>
  <c r="G14" i="1"/>
  <c r="H14" i="1" s="1"/>
  <c r="I5" i="4"/>
  <c r="H26" i="6"/>
  <c r="I26" i="6" s="1"/>
  <c r="I25" i="6" s="1"/>
  <c r="H33" i="6"/>
  <c r="I33" i="6" s="1"/>
  <c r="G4" i="4"/>
  <c r="H4" i="4" s="1"/>
  <c r="F12" i="1" s="1"/>
  <c r="E4" i="4"/>
  <c r="F4" i="4" s="1"/>
  <c r="E12" i="1" s="1"/>
  <c r="I39" i="6" l="1"/>
  <c r="I32" i="6"/>
  <c r="G16" i="1" s="1"/>
  <c r="H16" i="1" s="1"/>
  <c r="G15" i="1"/>
  <c r="H15" i="1" s="1"/>
  <c r="H12" i="1"/>
  <c r="I4" i="4"/>
  <c r="F9" i="4"/>
  <c r="E17" i="1" s="1"/>
  <c r="H9" i="4"/>
  <c r="F17" i="1"/>
  <c r="I9" i="4" l="1"/>
  <c r="G17" i="1" l="1"/>
  <c r="H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Bunkus</author>
  </authors>
  <commentList>
    <comment ref="E11" authorId="0" shapeId="0" xr:uid="{E1DAA4D5-9559-4937-B5CD-02F3BA44D408}">
      <text>
        <r>
          <rPr>
            <b/>
            <sz val="9"/>
            <color indexed="81"/>
            <rFont val="Tahoma"/>
            <family val="2"/>
            <charset val="186"/>
          </rPr>
          <t xml:space="preserve">Skaidrojums: </t>
        </r>
        <r>
          <rPr>
            <sz val="9"/>
            <color indexed="81"/>
            <rFont val="Tahoma"/>
            <family val="2"/>
            <charset val="186"/>
          </rPr>
          <t xml:space="preserve">aprēķinu skatīt lapā "Naktsmītne un uzturēšanās", norādīt informāciju par pamatojošajiem dokumentiem
</t>
        </r>
      </text>
    </comment>
    <comment ref="F11" authorId="0" shapeId="0" xr:uid="{639C9CA9-7BEC-4737-BA60-D59BBE18627A}">
      <text>
        <r>
          <rPr>
            <b/>
            <sz val="9"/>
            <color indexed="81"/>
            <rFont val="Tahoma"/>
            <family val="2"/>
            <charset val="186"/>
          </rPr>
          <t>Skaidrojums:</t>
        </r>
        <r>
          <rPr>
            <sz val="9"/>
            <color indexed="81"/>
            <rFont val="Tahoma"/>
            <family val="2"/>
            <charset val="186"/>
          </rPr>
          <t xml:space="preserve">
aprēķinu skatīt lapā "Naktsmītne un uzturēšanās", norādīt informāciju par pamatojošajiem dokumentiem</t>
        </r>
      </text>
    </comment>
    <comment ref="G11" authorId="0" shapeId="0" xr:uid="{12B437F9-A2E6-4BCC-A3F9-8D2990A31CC9}">
      <text>
        <r>
          <rPr>
            <b/>
            <sz val="9"/>
            <color indexed="81"/>
            <rFont val="Tahoma"/>
            <family val="2"/>
            <charset val="186"/>
          </rPr>
          <t xml:space="preserve">Skaidrojums: </t>
        </r>
        <r>
          <rPr>
            <sz val="9"/>
            <color indexed="81"/>
            <rFont val="Tahoma"/>
            <family val="2"/>
            <charset val="186"/>
          </rPr>
          <t xml:space="preserve">aprēķinu skatīt lapā “Ceļa izdevumi”, atsevišķi dati ir jāievada papildus.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 Bunkus</author>
  </authors>
  <commentList>
    <comment ref="B3" authorId="0" shapeId="0" xr:uid="{90045FAD-E0F9-45FA-A17D-03970CDD32F9}">
      <text>
        <r>
          <rPr>
            <b/>
            <sz val="9"/>
            <color indexed="81"/>
            <rFont val="Tahoma"/>
            <family val="2"/>
            <charset val="186"/>
          </rPr>
          <t xml:space="preserve">Skaidrojums:
</t>
        </r>
        <r>
          <rPr>
            <u/>
            <sz val="9"/>
            <color indexed="81"/>
            <rFont val="Tahoma"/>
            <family val="2"/>
            <charset val="186"/>
          </rPr>
          <t>starptautisks brauciens</t>
        </r>
        <r>
          <rPr>
            <sz val="9"/>
            <color indexed="81"/>
            <rFont val="Tahoma"/>
            <family val="2"/>
            <charset val="186"/>
          </rPr>
          <t xml:space="preserve"> - starp Latviju un komandējuma vietu;
</t>
        </r>
        <r>
          <rPr>
            <u/>
            <sz val="9"/>
            <color indexed="81"/>
            <rFont val="Tahoma"/>
            <family val="2"/>
            <charset val="186"/>
          </rPr>
          <t>iekšzemes brauciens</t>
        </r>
        <r>
          <rPr>
            <sz val="9"/>
            <color indexed="81"/>
            <rFont val="Tahoma"/>
            <family val="2"/>
            <charset val="186"/>
          </rPr>
          <t xml:space="preserve"> - starp pilsētām komandējuma vietā gadījumos, kad komandējuma laikā tiek mainīta komandējuma norises vieta, jeb komandējums norisinās vienas valsts divās pilsētās
</t>
        </r>
      </text>
    </comment>
    <comment ref="D3" authorId="0" shapeId="0" xr:uid="{60098E25-7B35-4C89-B932-2B1B0E5C3347}">
      <text>
        <r>
          <rPr>
            <b/>
            <sz val="9"/>
            <color indexed="81"/>
            <rFont val="Tahoma"/>
            <family val="2"/>
            <charset val="186"/>
          </rPr>
          <t xml:space="preserve">Piemērs: </t>
        </r>
        <r>
          <rPr>
            <sz val="9"/>
            <color indexed="81"/>
            <rFont val="Tahoma"/>
            <family val="2"/>
            <charset val="186"/>
          </rPr>
          <t>starptautiskais brauciens</t>
        </r>
        <r>
          <rPr>
            <b/>
            <sz val="9"/>
            <color indexed="81"/>
            <rFont val="Tahoma"/>
            <family val="2"/>
            <charset val="186"/>
          </rPr>
          <t xml:space="preserve"> </t>
        </r>
        <r>
          <rPr>
            <sz val="9"/>
            <color indexed="81"/>
            <rFont val="Tahoma"/>
            <family val="2"/>
            <charset val="186"/>
          </rPr>
          <t>Rīga - Oslo; iekšzemes brauciens Oslo - Bergena</t>
        </r>
      </text>
    </comment>
    <comment ref="E3" authorId="0" shapeId="0" xr:uid="{D4E0F905-E7F9-4FAD-9C25-1C3EB0C55FAB}">
      <text>
        <r>
          <rPr>
            <b/>
            <sz val="9"/>
            <color indexed="81"/>
            <rFont val="Tahoma"/>
            <family val="2"/>
            <charset val="186"/>
          </rPr>
          <t xml:space="preserve">Skaidrojums: </t>
        </r>
        <r>
          <rPr>
            <sz val="9"/>
            <color indexed="81"/>
            <rFont val="Tahoma"/>
            <family val="2"/>
            <charset val="186"/>
          </rPr>
          <t>Kā pamatojums šajā kolonnā norādītajam attālumam kilometros tabulas apakšā jāpievieno attāluma aprēķina kalkulatora ekrānšāviņš.</t>
        </r>
      </text>
    </comment>
    <comment ref="G3" authorId="0" shapeId="0" xr:uid="{FDCA0332-E89B-40A6-8BE9-FB292EF787E4}">
      <text>
        <r>
          <rPr>
            <b/>
            <sz val="9"/>
            <color indexed="81"/>
            <rFont val="Tahoma"/>
            <family val="2"/>
            <charset val="186"/>
          </rPr>
          <t xml:space="preserve">Skaidrojums: </t>
        </r>
        <r>
          <rPr>
            <sz val="9"/>
            <color indexed="81"/>
            <rFont val="Tahoma"/>
            <family val="2"/>
            <charset val="186"/>
          </rPr>
          <t xml:space="preserve">Komandējums, kurā vismaz pusei no turp un atpakaļ brauciena tiek izmantoti mazemisiju transportlīdzekļi, piemēram, autobuss, vilciens, velosipēds vai kopbraukšana. </t>
        </r>
        <r>
          <rPr>
            <sz val="9"/>
            <color indexed="81"/>
            <rFont val="Tahoma"/>
            <family val="2"/>
            <charset val="186"/>
          </rPr>
          <t xml:space="preserve">
Attālumam līdz 499 km piemēro izdevumu likmi, kas noteikta mazemisiju (videi draudzīgi) transportlīdzekļiem (piemēram, vilcieni, autobusi u.c.).
</t>
        </r>
      </text>
    </comment>
  </commentList>
</comments>
</file>

<file path=xl/sharedStrings.xml><?xml version="1.0" encoding="utf-8"?>
<sst xmlns="http://schemas.openxmlformats.org/spreadsheetml/2006/main" count="259" uniqueCount="151">
  <si>
    <t xml:space="preserve">Iniciatīvas īstenotājs </t>
  </si>
  <si>
    <t xml:space="preserve">Iniciatīvas nosaukums </t>
  </si>
  <si>
    <t>Iniciatīvas īstenošanas laiks</t>
  </si>
  <si>
    <t>1.</t>
  </si>
  <si>
    <t>1.1.</t>
  </si>
  <si>
    <t>2.</t>
  </si>
  <si>
    <t>2.1.</t>
  </si>
  <si>
    <t>3.</t>
  </si>
  <si>
    <t>3.1.</t>
  </si>
  <si>
    <t>4.</t>
  </si>
  <si>
    <t>4.1.</t>
  </si>
  <si>
    <t>5.</t>
  </si>
  <si>
    <t>5.1.</t>
  </si>
  <si>
    <t>KOPĀ:</t>
  </si>
  <si>
    <r>
      <t xml:space="preserve">Kontaktpersona </t>
    </r>
    <r>
      <rPr>
        <i/>
        <sz val="10"/>
        <color rgb="FF000000"/>
        <rFont val="Times New Roman"/>
        <family val="1"/>
        <charset val="186"/>
      </rPr>
      <t>(vārds, uzvārds, tālrunis, e-pasts)</t>
    </r>
  </si>
  <si>
    <t>Nr.p. k.</t>
  </si>
  <si>
    <t>Norvēģija</t>
  </si>
  <si>
    <t>Naktsmītnes vienības izmaksu standarta likme pa valstīm</t>
  </si>
  <si>
    <t>Valsts</t>
  </si>
  <si>
    <t>Albānija</t>
  </si>
  <si>
    <t>Libāna</t>
  </si>
  <si>
    <t>Alžīrija</t>
  </si>
  <si>
    <t>Lībija</t>
  </si>
  <si>
    <t>Armēnija</t>
  </si>
  <si>
    <t>Lihtenšteina</t>
  </si>
  <si>
    <t>Austrija</t>
  </si>
  <si>
    <t>Lietuva</t>
  </si>
  <si>
    <t>Azerbaidžāna</t>
  </si>
  <si>
    <t>Luksemburga</t>
  </si>
  <si>
    <t>Baltkrievija</t>
  </si>
  <si>
    <t>Malta</t>
  </si>
  <si>
    <t>Beļģija</t>
  </si>
  <si>
    <t>Moldova</t>
  </si>
  <si>
    <t>Bosnija un Hercogovina</t>
  </si>
  <si>
    <t>Melnkalne</t>
  </si>
  <si>
    <t>Bulgārija</t>
  </si>
  <si>
    <t>Maroka</t>
  </si>
  <si>
    <t>Horvātija</t>
  </si>
  <si>
    <t>Nīderlande</t>
  </si>
  <si>
    <t>Kipra</t>
  </si>
  <si>
    <t>Ziemeļmaķedonija</t>
  </si>
  <si>
    <t>Čehija</t>
  </si>
  <si>
    <t>Dānija</t>
  </si>
  <si>
    <t>Palestīna</t>
  </si>
  <si>
    <t>Ēģipte</t>
  </si>
  <si>
    <t>Polija</t>
  </si>
  <si>
    <t>Igaunija</t>
  </si>
  <si>
    <t>Portugāle</t>
  </si>
  <si>
    <t>Somija</t>
  </si>
  <si>
    <t>Rumānija</t>
  </si>
  <si>
    <t>Francija</t>
  </si>
  <si>
    <t>Serbija</t>
  </si>
  <si>
    <t>Vācija</t>
  </si>
  <si>
    <t>Slovākija</t>
  </si>
  <si>
    <t>Gruzija</t>
  </si>
  <si>
    <t>Slovēnija</t>
  </si>
  <si>
    <t>Grieķija</t>
  </si>
  <si>
    <t>Spānija</t>
  </si>
  <si>
    <t>Ungārija</t>
  </si>
  <si>
    <t>Zviedrija</t>
  </si>
  <si>
    <t>Islande</t>
  </si>
  <si>
    <t>Šveice</t>
  </si>
  <si>
    <t>Īrija</t>
  </si>
  <si>
    <t>Sīrija</t>
  </si>
  <si>
    <t>Izraēla</t>
  </si>
  <si>
    <t>Tunisija</t>
  </si>
  <si>
    <t>Itālija</t>
  </si>
  <si>
    <t>Turcija</t>
  </si>
  <si>
    <t>Jordānija</t>
  </si>
  <si>
    <t>Ukraina</t>
  </si>
  <si>
    <t>Kosova</t>
  </si>
  <si>
    <t>Apvienotā Karaliste</t>
  </si>
  <si>
    <t>Likme EUR</t>
  </si>
  <si>
    <t>Uzturēšanās vienības izmaksu standarta likme pa valstīm</t>
  </si>
  <si>
    <t>1.2.</t>
  </si>
  <si>
    <t>1.3.</t>
  </si>
  <si>
    <t>Ceļa attālums</t>
  </si>
  <si>
    <t>Videi draudzīgi transporta veidi</t>
  </si>
  <si>
    <t>Videi kaitīgi transporta veidi</t>
  </si>
  <si>
    <t>10–99 km</t>
  </si>
  <si>
    <t>100–499 km</t>
  </si>
  <si>
    <t>500–1999 km</t>
  </si>
  <si>
    <t>2000–2999 km</t>
  </si>
  <si>
    <t>3000–3999 km</t>
  </si>
  <si>
    <t>4000–7999 km</t>
  </si>
  <si>
    <t>8000 km vai vairāk</t>
  </si>
  <si>
    <t>Likme ceļa izdevumiem</t>
  </si>
  <si>
    <r>
      <t xml:space="preserve">Komandējuma valsts
</t>
    </r>
    <r>
      <rPr>
        <i/>
        <sz val="9"/>
        <color rgb="FF000000"/>
        <rFont val="Times New Roman"/>
        <family val="1"/>
        <charset val="186"/>
      </rPr>
      <t>(ir izvēlne)</t>
    </r>
  </si>
  <si>
    <r>
      <rPr>
        <b/>
        <sz val="9"/>
        <color theme="1"/>
        <rFont val="Times New Roman"/>
        <family val="1"/>
        <charset val="186"/>
      </rPr>
      <t>Maršruts</t>
    </r>
    <r>
      <rPr>
        <i/>
        <sz val="9"/>
        <color theme="1"/>
        <rFont val="Times New Roman"/>
        <family val="1"/>
        <charset val="186"/>
      </rPr>
      <t xml:space="preserve">
(jāievada manuāli)</t>
    </r>
  </si>
  <si>
    <r>
      <t xml:space="preserve">Vai izmantoti videi draudzīgi transporta veidi 
</t>
    </r>
    <r>
      <rPr>
        <i/>
        <sz val="9"/>
        <color rgb="FF000000"/>
        <rFont val="Times New Roman"/>
        <family val="1"/>
        <charset val="186"/>
      </rPr>
      <t>(ir izvēlne)</t>
    </r>
  </si>
  <si>
    <r>
      <t xml:space="preserve">Brauciena veids
</t>
    </r>
    <r>
      <rPr>
        <i/>
        <sz val="9"/>
        <color rgb="FF000000"/>
        <rFont val="Times New Roman"/>
        <family val="1"/>
        <charset val="186"/>
      </rPr>
      <t>(ir izvēlne)</t>
    </r>
  </si>
  <si>
    <t>Ekrānšāviņu numerāciju norādīt atbilstoši tabulā norādītajai numerācijai</t>
  </si>
  <si>
    <t>Vienkāršoto izmaksu aprēķins ceļa izdevumiem</t>
  </si>
  <si>
    <t>Vienkāršoto izmaksu aprēķins naktsmītnes un uzturēšanās izdevumiem</t>
  </si>
  <si>
    <t xml:space="preserve"> tabulas lauki, kas ir iekrāsoti pelēkā krāsā, nav jāaizpilda</t>
  </si>
  <si>
    <t>Tabulas lauki, kas ir iekrāsoti pelēkā krāsā, nav jāaizpilda</t>
  </si>
  <si>
    <r>
      <t xml:space="preserve">Komandējuma valsts
</t>
    </r>
    <r>
      <rPr>
        <i/>
        <sz val="9"/>
        <color rgb="FF000000"/>
        <rFont val="Times New Roman"/>
        <family val="1"/>
        <charset val="186"/>
      </rPr>
      <t>(nosaka automātiski)</t>
    </r>
  </si>
  <si>
    <r>
      <t xml:space="preserve">Komandējuma dienu skaits
</t>
    </r>
    <r>
      <rPr>
        <i/>
        <sz val="9"/>
        <color rgb="FF000000"/>
        <rFont val="Times New Roman"/>
        <family val="1"/>
        <charset val="186"/>
      </rPr>
      <t>(jāievada manuāli)</t>
    </r>
  </si>
  <si>
    <r>
      <t xml:space="preserve">Attiecināmā summa par naktsmītni (EUR) 
</t>
    </r>
    <r>
      <rPr>
        <i/>
        <sz val="9"/>
        <color rgb="FF000000"/>
        <rFont val="Times New Roman"/>
        <family val="1"/>
        <charset val="186"/>
      </rPr>
      <t>(nosaka automātiski)</t>
    </r>
  </si>
  <si>
    <r>
      <rPr>
        <b/>
        <sz val="9"/>
        <color theme="1"/>
        <rFont val="Times New Roman"/>
        <family val="1"/>
        <charset val="186"/>
      </rPr>
      <t xml:space="preserve">Attiecināmā summa par uzturēšanos (EUR) </t>
    </r>
    <r>
      <rPr>
        <sz val="9"/>
        <color theme="1"/>
        <rFont val="Times New Roman"/>
        <family val="1"/>
        <charset val="186"/>
      </rPr>
      <t xml:space="preserve">
</t>
    </r>
    <r>
      <rPr>
        <i/>
        <sz val="9"/>
        <color theme="1"/>
        <rFont val="Times New Roman"/>
        <family val="1"/>
        <charset val="186"/>
      </rPr>
      <t>(nosaka automātiski)</t>
    </r>
  </si>
  <si>
    <r>
      <rPr>
        <b/>
        <sz val="9"/>
        <color theme="1"/>
        <rFont val="Times New Roman"/>
        <family val="1"/>
        <charset val="186"/>
      </rPr>
      <t xml:space="preserve">Attiecināmā summa par ceļa izdevumiem (EUR) </t>
    </r>
    <r>
      <rPr>
        <sz val="9"/>
        <color theme="1"/>
        <rFont val="Times New Roman"/>
        <family val="1"/>
        <charset val="186"/>
      </rPr>
      <t xml:space="preserve">
</t>
    </r>
    <r>
      <rPr>
        <i/>
        <sz val="9"/>
        <color theme="1"/>
        <rFont val="Times New Roman"/>
        <family val="1"/>
        <charset val="186"/>
      </rPr>
      <t>(nosaka automātiski)</t>
    </r>
  </si>
  <si>
    <r>
      <rPr>
        <b/>
        <sz val="9"/>
        <color theme="1"/>
        <rFont val="Times New Roman"/>
        <family val="1"/>
        <charset val="186"/>
      </rPr>
      <t xml:space="preserve">Attiecināmā summa KOPĀ (EUR) </t>
    </r>
    <r>
      <rPr>
        <sz val="9"/>
        <color theme="1"/>
        <rFont val="Times New Roman"/>
        <family val="1"/>
        <charset val="186"/>
      </rPr>
      <t xml:space="preserve">
</t>
    </r>
    <r>
      <rPr>
        <i/>
        <sz val="9"/>
        <color theme="1"/>
        <rFont val="Times New Roman"/>
        <family val="1"/>
        <charset val="186"/>
      </rPr>
      <t>(nosaka automātiski)</t>
    </r>
  </si>
  <si>
    <r>
      <t xml:space="preserve">Komandējuma dienu skaits
</t>
    </r>
    <r>
      <rPr>
        <i/>
        <sz val="9"/>
        <color rgb="FF000000"/>
        <rFont val="Times New Roman"/>
        <family val="1"/>
        <charset val="186"/>
      </rPr>
      <t>(nosaka automātiski)</t>
    </r>
  </si>
  <si>
    <r>
      <t xml:space="preserve">Faktiskais personu skaits
 </t>
    </r>
    <r>
      <rPr>
        <i/>
        <sz val="9"/>
        <color rgb="FF000000"/>
        <rFont val="Times New Roman"/>
        <family val="1"/>
        <charset val="186"/>
      </rPr>
      <t>(nosaka automātiski)</t>
    </r>
  </si>
  <si>
    <r>
      <t xml:space="preserve">Likme naktsmītnei (EUR)
</t>
    </r>
    <r>
      <rPr>
        <i/>
        <sz val="9"/>
        <color rgb="FF000000"/>
        <rFont val="Times New Roman"/>
        <family val="1"/>
        <charset val="186"/>
      </rPr>
      <t>(nosaka automātiski)</t>
    </r>
  </si>
  <si>
    <r>
      <t xml:space="preserve">Uzturēšanās likme (EUR) 
</t>
    </r>
    <r>
      <rPr>
        <i/>
        <sz val="9"/>
        <color rgb="FF000000"/>
        <rFont val="Times New Roman"/>
        <family val="1"/>
        <charset val="186"/>
      </rPr>
      <t>(nosaka automātiski)</t>
    </r>
  </si>
  <si>
    <t>2.2.</t>
  </si>
  <si>
    <t>3.2.</t>
  </si>
  <si>
    <t>https://erasmus-plus.ec.europa.eu/resources-and-tools/distance-calculator</t>
  </si>
  <si>
    <t>Ekrānšāviņu vietas no attāluma aprēķināšanas kalkulatora:</t>
  </si>
  <si>
    <t>attāluma kalkulatora ekrānšāviņs</t>
  </si>
  <si>
    <r>
      <t xml:space="preserve">Ceļa izdevumu likme (EUR) 
</t>
    </r>
    <r>
      <rPr>
        <i/>
        <sz val="9"/>
        <color rgb="FF000000"/>
        <rFont val="Times New Roman"/>
        <family val="1"/>
        <charset val="186"/>
      </rPr>
      <t>(nosaka automātiski)</t>
    </r>
  </si>
  <si>
    <r>
      <rPr>
        <b/>
        <sz val="9"/>
        <color theme="1"/>
        <rFont val="Times New Roman"/>
        <family val="1"/>
        <charset val="186"/>
      </rPr>
      <t>Attālums  braucienam pēc kalkulatora</t>
    </r>
    <r>
      <rPr>
        <sz val="9"/>
        <color theme="1"/>
        <rFont val="Times New Roman"/>
        <family val="1"/>
        <charset val="186"/>
      </rPr>
      <t xml:space="preserve"> (km)</t>
    </r>
    <r>
      <rPr>
        <i/>
        <sz val="9"/>
        <color theme="1"/>
        <rFont val="Aptos Narrow"/>
        <family val="1"/>
        <charset val="186"/>
        <scheme val="minor"/>
      </rPr>
      <t xml:space="preserve"> (jāievada manuāli, izmantojot attāluma aprēķina kalkulatoru)</t>
    </r>
  </si>
  <si>
    <t>2.3.</t>
  </si>
  <si>
    <t>3.3.</t>
  </si>
  <si>
    <t>4.2.</t>
  </si>
  <si>
    <t>4.3.</t>
  </si>
  <si>
    <t>5.2.</t>
  </si>
  <si>
    <t>5.3.</t>
  </si>
  <si>
    <r>
      <t>Attāluma diapozons</t>
    </r>
    <r>
      <rPr>
        <i/>
        <sz val="9"/>
        <color rgb="FF000000"/>
        <rFont val="Times New Roman"/>
        <family val="1"/>
        <charset val="186"/>
      </rPr>
      <t xml:space="preserve"> 
 (nosaka automātiski)</t>
    </r>
  </si>
  <si>
    <t>Informācija par plānoto komandējumu</t>
  </si>
  <si>
    <t>KOMANDĒJUMU IZDEVUMU PLĀNOŠANAS RĪKS</t>
  </si>
  <si>
    <t>Vienkāršoto izmaksu aprēķina kopsavilkums, kas ieklaujams pieteikumā</t>
  </si>
  <si>
    <t>Aizpildīšanas noteikumi:</t>
  </si>
  <si>
    <r>
      <t xml:space="preserve">Personu skaits
 </t>
    </r>
    <r>
      <rPr>
        <i/>
        <sz val="9"/>
        <color rgb="FF000000"/>
        <rFont val="Times New Roman"/>
        <family val="1"/>
        <charset val="186"/>
      </rPr>
      <t>(jāievada manuāli)</t>
    </r>
  </si>
  <si>
    <r>
      <rPr>
        <b/>
        <sz val="9"/>
        <color theme="1"/>
        <rFont val="Times New Roman"/>
        <family val="1"/>
        <charset val="186"/>
      </rPr>
      <t>Rīkojums par komandējumu</t>
    </r>
    <r>
      <rPr>
        <sz val="9"/>
        <color theme="1"/>
        <rFont val="Times New Roman"/>
        <family val="1"/>
        <charset val="186"/>
      </rPr>
      <t xml:space="preserve"> </t>
    </r>
    <r>
      <rPr>
        <i/>
        <sz val="9"/>
        <color theme="1"/>
        <rFont val="Times New Roman"/>
        <family val="1"/>
        <charset val="186"/>
      </rPr>
      <t>(lūdzu, norādīt)</t>
    </r>
  </si>
  <si>
    <r>
      <t xml:space="preserve">Pasākuma/ semināra/ apmācību </t>
    </r>
    <r>
      <rPr>
        <b/>
        <sz val="9"/>
        <color theme="1"/>
        <rFont val="Times New Roman"/>
        <family val="1"/>
        <charset val="186"/>
      </rPr>
      <t>darba kārtība</t>
    </r>
    <r>
      <rPr>
        <b/>
        <i/>
        <sz val="9"/>
        <color theme="1"/>
        <rFont val="Times New Roman"/>
        <family val="1"/>
        <charset val="186"/>
      </rPr>
      <t xml:space="preserve"> </t>
    </r>
    <r>
      <rPr>
        <i/>
        <sz val="9"/>
        <color theme="1"/>
        <rFont val="Times New Roman"/>
        <family val="1"/>
        <charset val="186"/>
      </rPr>
      <t xml:space="preserve">
(lūdzu, norādīt)</t>
    </r>
  </si>
  <si>
    <r>
      <rPr>
        <b/>
        <sz val="9"/>
        <color theme="1"/>
        <rFont val="Times New Roman"/>
        <family val="1"/>
        <charset val="186"/>
      </rPr>
      <t>Dalībnieku saraksts</t>
    </r>
    <r>
      <rPr>
        <sz val="9"/>
        <color theme="1"/>
        <rFont val="Times New Roman"/>
        <family val="1"/>
        <charset val="186"/>
      </rPr>
      <t xml:space="preserve"> par katru dienu </t>
    </r>
    <r>
      <rPr>
        <i/>
        <sz val="9"/>
        <color theme="1"/>
        <rFont val="Times New Roman"/>
        <family val="1"/>
        <charset val="186"/>
      </rPr>
      <t>(lūdzu, norādīt)</t>
    </r>
  </si>
  <si>
    <t>Lapā "Naktsmīnte un uzturēšanās" var apskatīties kā izrēķina piemērojamās summas atbilstoši likmēm un var apskatīties pie atslaites iesniedzamos dokumentus.</t>
  </si>
  <si>
    <t>Lapā "Kopsavilkums" ar izvēlni izvēlas valsti uz kuru būs brauciens, tālāk norāda plānoto dienu skaitu un plānoto personu skaitu</t>
  </si>
  <si>
    <r>
      <t xml:space="preserve">Zem tabulas ir pievienots </t>
    </r>
    <r>
      <rPr>
        <b/>
        <sz val="9"/>
        <color theme="1"/>
        <rFont val="Times New Roman"/>
        <family val="1"/>
        <charset val="186"/>
      </rPr>
      <t>attāluma kalkulatora ekrānšāviņs</t>
    </r>
    <r>
      <rPr>
        <sz val="9"/>
        <color theme="1"/>
        <rFont val="Times New Roman"/>
        <family val="1"/>
        <charset val="186"/>
      </rPr>
      <t xml:space="preserve"> </t>
    </r>
    <r>
      <rPr>
        <i/>
        <sz val="9"/>
        <color theme="1"/>
        <rFont val="Times New Roman"/>
        <family val="1"/>
        <charset val="186"/>
      </rPr>
      <t>(lūdzu, izvēlaties)</t>
    </r>
  </si>
  <si>
    <t>Lapā "Ceļa izdevumi":
-) kolonnā "Brauciena veids" izvēlas vai tas ir starptautisks, vai starppilsētu brauciens komandētā valstī
-) kolonnā "Maršruts" norāda uz kurieni lido (attiecīgās valsts pilsēta; piemēram, Rīga - Oslo) vai no kuras pilsētas uz kuru pilsētu brauc attiecīgā valstī (piemēram, Oslo - Bergena)
-) kalkulatorā ievieto attiecīgās pilsētas un iedoto attālumu ieraksta kolonnā "Attālums braucienam pēc kalkulatora" un no kalkulatota izdeido ekrānšāviņu, kuru iekopē pie attiecīgā punkta tabulas apakšā un izvēlas "Jā" kolonnā "Zem tabulas ir pievienots attāluma kalkulatora ekrānšāviņs"
-) kolonnā "Vai izmantoti videi draudzīgi transporta veidi" izvēlas "Jā", ja ir videi draudzīgi, "Nē", ja nav (detalizētāk skaidrots metodikā)</t>
  </si>
  <si>
    <t>DSF pieteikumā iekļauj rindas - Naktsmītnes; uzturēšanās izmaksas; ceļa izdevumi un ieraksta plānotās summas no lapas "Kopsavilkums" attiecīgi  kolonnām "Attiecināmā summa par naktsmītni (EUR)"; "Attiecināmā summa par uzturēšanos (EUR)";  "Attiecināmā summa par ceļa izdevumiem (EUR)"</t>
  </si>
  <si>
    <t>Iesniedzamie dokumenti kopā ar atskaiti: 
-) komandējuma rīkojums, kurā norādīts komandējuma dienu skaits un vieta vai vietas, ja norisinās vairākās vietās, uz kuru darbinieks tiek sūtīts komandējumā, un komandējuma mērķis;
-) pasākuma/semināra/apmācību darba kārtība un dalībnieku saraksts par katru dienu;
-) attāluma kalkulatora ekrānšāviņs.</t>
  </si>
  <si>
    <t>7.pielikums</t>
  </si>
  <si>
    <t>1.4.</t>
  </si>
  <si>
    <t>1.5.</t>
  </si>
  <si>
    <t>1.6.</t>
  </si>
  <si>
    <t>2.4.</t>
  </si>
  <si>
    <t>2.5.</t>
  </si>
  <si>
    <t>2.6.</t>
  </si>
  <si>
    <t>3.4.</t>
  </si>
  <si>
    <t>3.5.</t>
  </si>
  <si>
    <t>3.6.</t>
  </si>
  <si>
    <t>4.4.</t>
  </si>
  <si>
    <t>4.5.</t>
  </si>
  <si>
    <t>4.6.</t>
  </si>
  <si>
    <t>5.4.</t>
  </si>
  <si>
    <t>5.5.</t>
  </si>
  <si>
    <t>5.6.</t>
  </si>
  <si>
    <r>
      <rPr>
        <b/>
        <sz val="10"/>
        <color theme="1"/>
        <rFont val="Times New Roman"/>
        <family val="1"/>
        <charset val="186"/>
      </rPr>
      <t>1. Vienkāršoto izdevumu pārskats</t>
    </r>
    <r>
      <rPr>
        <sz val="10"/>
        <color theme="1"/>
        <rFont val="Times New Roman"/>
        <family val="1"/>
        <charset val="186"/>
      </rPr>
      <t xml:space="preserve">
Ārvalstu komandējuma izmaksas tiek segtas, piemērojot trīs vienas vienības izmaksu standarta likmes:
1) </t>
    </r>
    <r>
      <rPr>
        <u/>
        <sz val="10"/>
        <color theme="1"/>
        <rFont val="Times New Roman"/>
        <family val="1"/>
        <charset val="186"/>
      </rPr>
      <t>naktsmītnes</t>
    </r>
    <r>
      <rPr>
        <sz val="10"/>
        <color theme="1"/>
        <rFont val="Times New Roman"/>
        <family val="1"/>
        <charset val="186"/>
      </rPr>
      <t xml:space="preserve"> vienības izmaksu standarta likmi;
2) </t>
    </r>
    <r>
      <rPr>
        <u/>
        <sz val="10"/>
        <color theme="1"/>
        <rFont val="Times New Roman"/>
        <family val="1"/>
        <charset val="186"/>
      </rPr>
      <t>uzturēšanās</t>
    </r>
    <r>
      <rPr>
        <sz val="10"/>
        <color theme="1"/>
        <rFont val="Times New Roman"/>
        <family val="1"/>
        <charset val="186"/>
      </rPr>
      <t xml:space="preserve"> vienības izmaksu standarta likmi;
3) likmi </t>
    </r>
    <r>
      <rPr>
        <u/>
        <sz val="10"/>
        <color theme="1"/>
        <rFont val="Times New Roman"/>
        <family val="1"/>
        <charset val="186"/>
      </rPr>
      <t>ceļa izdevumiem</t>
    </r>
    <r>
      <rPr>
        <sz val="10"/>
        <color theme="1"/>
        <rFont val="Times New Roman"/>
        <family val="1"/>
        <charset val="186"/>
      </rPr>
      <t>.
Minētajās vienības izmaksu standarta likmēs ir ietvertas visas izmaksas, kas saistītas ar attiecīgo ārvalstu komandējumu un ir attiecināmas saskaņā ar iniciatīvas apstiprināto budžetu. 
Vienības izmaksās iekļautās izmaksas nevar tikt iekļautas nevienā citā izmaksu kategorijā, un jebkuras izmaksas, kas var rasties komandējuma laikā, netiek attiecinātas uz projekta faktiskajām izmaksām (atskaites 2.daļā "Faktisko izdevumu pārskats"). Izņēmumi: pasākumu organizēšanas izmaksas komandētajā valstī, dalības maksas pasākumos (piemēram, semināri, konferences), kas notiek komandētajā valstī.
Tabulā jānorāda visi iniciatīvas ietvaros veiktie ārvalstu komandējumi. Katrs ārvalstu komandējums jānorāda atsevišķā tabulas rindā. Attiecīgi nepieciešamo informāciju norāda arī atskaites lapās "Naktsmītne un uzturēšanās" un "Ceļa izdevumi"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</si>
</sst>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0_ ;\-#,##0.00\ "/>
  </numFmts>
  <fonts count="29" x14ac:knownFonts="1">
    <font>
      <sz val="11"/>
      <color theme="1"/>
      <name val="Aptos Narrow"/>
      <family val="2"/>
      <charset val="186"/>
      <scheme val="minor"/>
    </font>
    <font>
      <sz val="11"/>
      <color theme="1"/>
      <name val="Aptos Narrow"/>
      <family val="2"/>
      <charset val="186"/>
      <scheme val="minor"/>
    </font>
    <font>
      <sz val="10"/>
      <color theme="1"/>
      <name val="Times New Roman"/>
      <family val="1"/>
      <charset val="186"/>
    </font>
    <font>
      <b/>
      <sz val="10"/>
      <color theme="1"/>
      <name val="Times New Roman"/>
      <family val="1"/>
      <charset val="186"/>
    </font>
    <font>
      <b/>
      <sz val="10"/>
      <color rgb="FF000000"/>
      <name val="Times New Roman"/>
      <family val="1"/>
      <charset val="186"/>
    </font>
    <font>
      <i/>
      <sz val="10"/>
      <color theme="1"/>
      <name val="Times New Roman"/>
      <family val="1"/>
      <charset val="186"/>
    </font>
    <font>
      <i/>
      <sz val="10"/>
      <color rgb="FF000000"/>
      <name val="Times New Roman"/>
      <family val="1"/>
      <charset val="186"/>
    </font>
    <font>
      <sz val="10"/>
      <name val="Times New Roman"/>
      <family val="1"/>
      <charset val="186"/>
    </font>
    <font>
      <i/>
      <sz val="9"/>
      <color theme="1"/>
      <name val="Times New Roman"/>
      <family val="1"/>
      <charset val="186"/>
    </font>
    <font>
      <sz val="9"/>
      <color theme="1"/>
      <name val="Times New Roman"/>
      <family val="1"/>
      <charset val="186"/>
    </font>
    <font>
      <b/>
      <sz val="9"/>
      <color rgb="FF000000"/>
      <name val="Times New Roman"/>
      <family val="1"/>
      <charset val="186"/>
    </font>
    <font>
      <b/>
      <sz val="9"/>
      <color theme="1"/>
      <name val="Times New Roman"/>
      <family val="1"/>
      <charset val="186"/>
    </font>
    <font>
      <i/>
      <sz val="9"/>
      <color rgb="FF000000"/>
      <name val="Times New Roman"/>
      <family val="1"/>
      <charset val="186"/>
    </font>
    <font>
      <sz val="8"/>
      <name val="Aptos Narrow"/>
      <family val="2"/>
      <charset val="186"/>
      <scheme val="minor"/>
    </font>
    <font>
      <sz val="10"/>
      <color rgb="FF000000"/>
      <name val="Aptos Light"/>
      <family val="2"/>
    </font>
    <font>
      <sz val="10"/>
      <color theme="1"/>
      <name val="Aptos Light"/>
      <family val="2"/>
    </font>
    <font>
      <sz val="10"/>
      <color rgb="FF808080"/>
      <name val="Aptos Light"/>
      <family val="2"/>
    </font>
    <font>
      <b/>
      <i/>
      <sz val="10"/>
      <color rgb="FF000000"/>
      <name val="Aptos Light"/>
      <family val="2"/>
    </font>
    <font>
      <sz val="9"/>
      <color indexed="81"/>
      <name val="Tahoma"/>
      <family val="2"/>
      <charset val="186"/>
    </font>
    <font>
      <b/>
      <sz val="9"/>
      <color indexed="81"/>
      <name val="Tahoma"/>
      <family val="2"/>
      <charset val="186"/>
    </font>
    <font>
      <u/>
      <sz val="11"/>
      <color theme="10"/>
      <name val="Aptos Narrow"/>
      <family val="2"/>
      <charset val="186"/>
      <scheme val="minor"/>
    </font>
    <font>
      <b/>
      <sz val="11"/>
      <color theme="1"/>
      <name val="Times New Roman"/>
      <family val="1"/>
      <charset val="186"/>
    </font>
    <font>
      <u/>
      <sz val="9"/>
      <color indexed="81"/>
      <name val="Tahoma"/>
      <family val="2"/>
      <charset val="186"/>
    </font>
    <font>
      <u/>
      <sz val="10"/>
      <color theme="1"/>
      <name val="Times New Roman"/>
      <family val="1"/>
      <charset val="186"/>
    </font>
    <font>
      <b/>
      <u/>
      <sz val="9"/>
      <color theme="10"/>
      <name val="Aptos Narrow"/>
      <family val="2"/>
      <charset val="186"/>
      <scheme val="minor"/>
    </font>
    <font>
      <b/>
      <sz val="11"/>
      <color theme="1"/>
      <name val="Aptos Narrow"/>
      <family val="2"/>
      <scheme val="minor"/>
    </font>
    <font>
      <i/>
      <sz val="10"/>
      <color theme="1"/>
      <name val="Aptos Narrow"/>
      <family val="2"/>
      <scheme val="minor"/>
    </font>
    <font>
      <i/>
      <sz val="9"/>
      <color theme="1"/>
      <name val="Aptos Narrow"/>
      <family val="1"/>
      <charset val="186"/>
      <scheme val="minor"/>
    </font>
    <font>
      <b/>
      <i/>
      <sz val="9"/>
      <color theme="1"/>
      <name val="Times New Roman"/>
      <family val="1"/>
      <charset val="186"/>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D1D1D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0" fillId="0" borderId="0" applyNumberFormat="0" applyFill="0" applyBorder="0" applyAlignment="0" applyProtection="0"/>
  </cellStyleXfs>
  <cellXfs count="109">
    <xf numFmtId="0" fontId="0" fillId="0" borderId="0" xfId="0"/>
    <xf numFmtId="0" fontId="2" fillId="0" borderId="0" xfId="0" applyFont="1"/>
    <xf numFmtId="0" fontId="3" fillId="4" borderId="1" xfId="0" applyFont="1" applyFill="1" applyBorder="1" applyAlignment="1">
      <alignment horizontal="center" vertical="center" wrapText="1"/>
    </xf>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0" fontId="9" fillId="0" borderId="0" xfId="0" applyFont="1"/>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64" fontId="3" fillId="4" borderId="1" xfId="1" applyNumberFormat="1" applyFont="1" applyFill="1" applyBorder="1" applyAlignment="1">
      <alignment horizontal="center" vertical="center" wrapText="1"/>
    </xf>
    <xf numFmtId="2" fontId="3" fillId="4" borderId="1" xfId="0" applyNumberFormat="1" applyFont="1" applyFill="1" applyBorder="1" applyAlignment="1">
      <alignment horizontal="right" vertical="center" wrapText="1"/>
    </xf>
    <xf numFmtId="2" fontId="3" fillId="2" borderId="1" xfId="0" applyNumberFormat="1" applyFont="1" applyFill="1" applyBorder="1" applyAlignment="1">
      <alignment horizontal="right" vertical="center" wrapText="1"/>
    </xf>
    <xf numFmtId="0" fontId="9" fillId="0" borderId="1" xfId="0" applyFont="1" applyBorder="1" applyAlignment="1">
      <alignment horizontal="center" vertical="center" wrapText="1"/>
    </xf>
    <xf numFmtId="2" fontId="9" fillId="4" borderId="1" xfId="0" applyNumberFormat="1" applyFont="1" applyFill="1" applyBorder="1" applyAlignment="1">
      <alignment horizontal="right"/>
    </xf>
    <xf numFmtId="2" fontId="9" fillId="4" borderId="1" xfId="0" applyNumberFormat="1" applyFont="1" applyFill="1" applyBorder="1"/>
    <xf numFmtId="2" fontId="11" fillId="4" borderId="1" xfId="0" applyNumberFormat="1" applyFont="1" applyFill="1" applyBorder="1" applyAlignment="1">
      <alignment horizontal="right"/>
    </xf>
    <xf numFmtId="0" fontId="9" fillId="4" borderId="1" xfId="0" applyFont="1" applyFill="1" applyBorder="1" applyAlignment="1">
      <alignment horizontal="left"/>
    </xf>
    <xf numFmtId="0" fontId="8" fillId="0" borderId="0" xfId="0" applyFont="1"/>
    <xf numFmtId="0" fontId="9" fillId="4" borderId="1" xfId="0" applyFont="1" applyFill="1" applyBorder="1" applyAlignment="1">
      <alignment horizontal="center"/>
    </xf>
    <xf numFmtId="0" fontId="10" fillId="4" borderId="5" xfId="0" applyFont="1" applyFill="1" applyBorder="1" applyAlignment="1">
      <alignment horizontal="center" vertical="center" wrapText="1"/>
    </xf>
    <xf numFmtId="0" fontId="10" fillId="4" borderId="1" xfId="0" applyFont="1" applyFill="1" applyBorder="1" applyAlignment="1">
      <alignment horizontal="center" vertical="center" wrapText="1"/>
    </xf>
    <xf numFmtId="164" fontId="2" fillId="4" borderId="1" xfId="1" applyNumberFormat="1" applyFont="1" applyFill="1" applyBorder="1" applyAlignment="1">
      <alignment horizontal="center" vertical="center" wrapText="1"/>
    </xf>
    <xf numFmtId="2" fontId="11" fillId="4" borderId="1" xfId="0" applyNumberFormat="1" applyFont="1" applyFill="1" applyBorder="1"/>
    <xf numFmtId="0" fontId="15" fillId="0" borderId="0" xfId="0" applyFont="1" applyProtection="1">
      <protection locked="0"/>
    </xf>
    <xf numFmtId="0" fontId="15" fillId="0" borderId="0" xfId="0" applyFont="1"/>
    <xf numFmtId="0" fontId="17" fillId="7" borderId="1" xfId="0" applyFont="1" applyFill="1" applyBorder="1" applyAlignment="1">
      <alignment horizontal="center" vertical="center" wrapText="1"/>
    </xf>
    <xf numFmtId="0" fontId="17" fillId="0" borderId="0" xfId="0" applyFont="1" applyAlignment="1">
      <alignment horizontal="center" vertical="center" wrapText="1"/>
    </xf>
    <xf numFmtId="0" fontId="14" fillId="7"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0" xfId="0" applyFont="1" applyProtection="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0" fillId="0" borderId="0" xfId="0" applyProtection="1">
      <protection locked="0"/>
    </xf>
    <xf numFmtId="0" fontId="9" fillId="4" borderId="1" xfId="0" applyFont="1" applyFill="1" applyBorder="1" applyAlignment="1" applyProtection="1">
      <alignment horizontal="center" vertical="center" wrapText="1"/>
      <protection locked="0"/>
    </xf>
    <xf numFmtId="0" fontId="9" fillId="0" borderId="0" xfId="0" applyFont="1" applyProtection="1">
      <protection locked="0"/>
    </xf>
    <xf numFmtId="0" fontId="11" fillId="4" borderId="1" xfId="0" applyFont="1" applyFill="1" applyBorder="1" applyAlignment="1" applyProtection="1">
      <alignment horizontal="left" vertical="center" wrapText="1"/>
      <protection locked="0"/>
    </xf>
    <xf numFmtId="164" fontId="11" fillId="4" borderId="1" xfId="1" applyNumberFormat="1" applyFont="1" applyFill="1" applyBorder="1" applyAlignment="1" applyProtection="1">
      <alignment wrapText="1"/>
      <protection locked="0"/>
    </xf>
    <xf numFmtId="164" fontId="11" fillId="4" borderId="1" xfId="1" applyNumberFormat="1" applyFont="1" applyFill="1" applyBorder="1" applyAlignment="1" applyProtection="1">
      <alignment horizontal="center" wrapText="1"/>
      <protection locked="0"/>
    </xf>
    <xf numFmtId="0" fontId="9" fillId="4" borderId="1" xfId="0" applyFont="1" applyFill="1" applyBorder="1" applyAlignment="1" applyProtection="1">
      <alignment horizontal="center"/>
      <protection locked="0"/>
    </xf>
    <xf numFmtId="0" fontId="9" fillId="0" borderId="1" xfId="0" applyFont="1" applyBorder="1" applyAlignment="1" applyProtection="1">
      <alignment horizontal="left"/>
      <protection locked="0"/>
    </xf>
    <xf numFmtId="0" fontId="9" fillId="0" borderId="1" xfId="0" applyFont="1" applyBorder="1" applyAlignment="1" applyProtection="1">
      <alignment horizontal="center"/>
      <protection locked="0"/>
    </xf>
    <xf numFmtId="0" fontId="2" fillId="4" borderId="1" xfId="0" applyFont="1" applyFill="1" applyBorder="1" applyAlignment="1" applyProtection="1">
      <alignment horizontal="right" vertical="center" wrapText="1"/>
      <protection locked="0"/>
    </xf>
    <xf numFmtId="0" fontId="2" fillId="4" borderId="1" xfId="0" applyFont="1" applyFill="1" applyBorder="1" applyAlignment="1" applyProtection="1">
      <alignment horizontal="center"/>
      <protection locked="0"/>
    </xf>
    <xf numFmtId="0" fontId="0" fillId="0" borderId="2" xfId="0" applyBorder="1" applyProtection="1">
      <protection locked="0"/>
    </xf>
    <xf numFmtId="164" fontId="9" fillId="4" borderId="1" xfId="1" applyNumberFormat="1" applyFont="1" applyFill="1" applyBorder="1" applyAlignment="1" applyProtection="1">
      <alignment horizontal="center" wrapText="1"/>
    </xf>
    <xf numFmtId="0" fontId="11" fillId="4" borderId="1" xfId="0" applyFont="1" applyFill="1" applyBorder="1" applyAlignment="1">
      <alignment horizontal="left" vertical="center" wrapText="1"/>
    </xf>
    <xf numFmtId="164" fontId="11" fillId="4" borderId="1" xfId="1" applyNumberFormat="1" applyFont="1" applyFill="1" applyBorder="1" applyAlignment="1" applyProtection="1">
      <alignment wrapText="1"/>
    </xf>
    <xf numFmtId="165" fontId="11" fillId="4" borderId="1" xfId="1" applyNumberFormat="1" applyFont="1" applyFill="1" applyBorder="1" applyAlignment="1" applyProtection="1">
      <alignment horizontal="right" wrapText="1"/>
    </xf>
    <xf numFmtId="0" fontId="2" fillId="0" borderId="0" xfId="0" applyFont="1" applyAlignment="1">
      <alignment horizontal="left" wrapText="1"/>
    </xf>
    <xf numFmtId="0" fontId="9" fillId="0" borderId="0" xfId="0" applyFont="1" applyAlignment="1" applyProtection="1">
      <alignment wrapText="1"/>
      <protection locked="0"/>
    </xf>
    <xf numFmtId="0" fontId="2" fillId="6" borderId="0" xfId="0" applyFont="1" applyFill="1" applyAlignment="1">
      <alignment horizontal="center" vertical="top"/>
    </xf>
    <xf numFmtId="164" fontId="9" fillId="3" borderId="1" xfId="1" applyNumberFormat="1" applyFont="1" applyFill="1" applyBorder="1" applyAlignment="1" applyProtection="1">
      <alignment horizontal="center" wrapText="1"/>
      <protection locked="0"/>
    </xf>
    <xf numFmtId="0" fontId="7" fillId="0" borderId="0" xfId="0" applyFont="1" applyAlignment="1">
      <alignment horizontal="right" indent="1"/>
    </xf>
    <xf numFmtId="164" fontId="9" fillId="4" borderId="1" xfId="1" applyNumberFormat="1" applyFont="1" applyFill="1" applyBorder="1" applyAlignment="1" applyProtection="1">
      <alignment wrapText="1"/>
    </xf>
    <xf numFmtId="164" fontId="9" fillId="4" borderId="1" xfId="1" applyNumberFormat="1" applyFont="1" applyFill="1" applyBorder="1" applyAlignment="1" applyProtection="1">
      <alignment wrapText="1"/>
      <protection locked="0"/>
    </xf>
    <xf numFmtId="164" fontId="9" fillId="4" borderId="1" xfId="1" applyNumberFormat="1" applyFont="1" applyFill="1" applyBorder="1" applyAlignment="1" applyProtection="1">
      <alignment horizontal="center" vertical="center" wrapText="1"/>
    </xf>
    <xf numFmtId="0" fontId="9" fillId="0" borderId="1" xfId="0" applyFont="1" applyBorder="1" applyAlignment="1" applyProtection="1">
      <alignment horizontal="left" wrapText="1"/>
      <protection locked="0"/>
    </xf>
    <xf numFmtId="2" fontId="9"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wrapText="1"/>
      <protection locked="0"/>
    </xf>
    <xf numFmtId="2" fontId="9" fillId="0" borderId="1" xfId="0" applyNumberFormat="1" applyFont="1" applyBorder="1" applyAlignment="1" applyProtection="1">
      <alignment horizontal="center" wrapText="1"/>
      <protection locked="0"/>
    </xf>
    <xf numFmtId="2" fontId="9" fillId="4" borderId="1" xfId="0" applyNumberFormat="1" applyFont="1" applyFill="1" applyBorder="1" applyAlignment="1">
      <alignment wrapText="1"/>
    </xf>
    <xf numFmtId="2" fontId="9" fillId="4" borderId="1" xfId="0" applyNumberFormat="1" applyFont="1" applyFill="1" applyBorder="1" applyAlignment="1">
      <alignment horizontal="right" wrapText="1"/>
    </xf>
    <xf numFmtId="2" fontId="11" fillId="4" borderId="1" xfId="0" applyNumberFormat="1" applyFont="1" applyFill="1" applyBorder="1" applyAlignment="1">
      <alignment horizontal="right" wrapText="1"/>
    </xf>
    <xf numFmtId="0" fontId="9" fillId="4" borderId="1" xfId="0" applyFont="1" applyFill="1" applyBorder="1" applyAlignment="1" applyProtection="1">
      <alignment horizontal="center" wrapText="1"/>
      <protection locked="0"/>
    </xf>
    <xf numFmtId="0" fontId="21" fillId="6" borderId="2" xfId="0" applyFont="1" applyFill="1" applyBorder="1" applyAlignment="1" applyProtection="1">
      <alignment horizontal="center"/>
      <protection locked="0"/>
    </xf>
    <xf numFmtId="0" fontId="21" fillId="6" borderId="4" xfId="0" applyFont="1" applyFill="1" applyBorder="1" applyAlignment="1" applyProtection="1">
      <alignment horizontal="center"/>
      <protection locked="0"/>
    </xf>
    <xf numFmtId="0" fontId="21" fillId="6" borderId="3" xfId="0" applyFont="1" applyFill="1" applyBorder="1" applyAlignment="1" applyProtection="1">
      <alignment horizontal="center"/>
      <protection locked="0"/>
    </xf>
    <xf numFmtId="0" fontId="9" fillId="4" borderId="1" xfId="0" applyFont="1" applyFill="1" applyBorder="1" applyAlignment="1">
      <alignment horizontal="center" vertical="center" wrapText="1"/>
    </xf>
    <xf numFmtId="0" fontId="3" fillId="4" borderId="1" xfId="0" applyFont="1" applyFill="1" applyBorder="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26" fillId="4" borderId="1" xfId="0" applyFont="1" applyFill="1" applyBorder="1" applyAlignment="1" applyProtection="1">
      <alignment horizontal="left"/>
      <protection locked="0"/>
    </xf>
    <xf numFmtId="0" fontId="24" fillId="4" borderId="1" xfId="2" applyFont="1" applyFill="1" applyBorder="1" applyAlignment="1" applyProtection="1">
      <alignment horizontal="left"/>
      <protection locked="0"/>
    </xf>
    <xf numFmtId="0" fontId="25" fillId="4" borderId="2" xfId="0" applyFont="1" applyFill="1" applyBorder="1" applyAlignment="1" applyProtection="1">
      <alignment horizontal="left"/>
      <protection locked="0"/>
    </xf>
    <xf numFmtId="0" fontId="25" fillId="4" borderId="4" xfId="0" applyFont="1" applyFill="1" applyBorder="1" applyAlignment="1" applyProtection="1">
      <alignment horizontal="left"/>
      <protection locked="0"/>
    </xf>
    <xf numFmtId="0" fontId="25" fillId="4" borderId="3" xfId="0" applyFont="1"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4" xfId="0" applyFill="1" applyBorder="1" applyAlignment="1" applyProtection="1">
      <alignment horizontal="left"/>
      <protection locked="0"/>
    </xf>
    <xf numFmtId="0" fontId="0" fillId="4" borderId="3" xfId="0" applyFill="1" applyBorder="1" applyAlignment="1" applyProtection="1">
      <alignment horizontal="left"/>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21" fillId="0" borderId="0" xfId="0" applyFont="1" applyAlignment="1">
      <alignment horizontal="center"/>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3"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2" fillId="6" borderId="0" xfId="0" applyFont="1" applyFill="1" applyAlignment="1">
      <alignment horizontal="left" vertical="top" wrapText="1"/>
    </xf>
    <xf numFmtId="0" fontId="2" fillId="6" borderId="0" xfId="0" applyFont="1" applyFill="1" applyAlignment="1">
      <alignment horizontal="left"/>
    </xf>
    <xf numFmtId="0" fontId="2" fillId="6" borderId="0" xfId="0" applyFont="1" applyFill="1" applyAlignment="1">
      <alignment horizontal="left" wrapText="1"/>
    </xf>
    <xf numFmtId="0" fontId="3" fillId="4" borderId="2" xfId="0" applyFont="1" applyFill="1" applyBorder="1" applyAlignment="1">
      <alignment horizontal="right" vertical="center" wrapText="1"/>
    </xf>
    <xf numFmtId="0" fontId="3" fillId="4" borderId="4" xfId="0" applyFont="1" applyFill="1" applyBorder="1" applyAlignment="1">
      <alignment horizontal="right" vertical="center" wrapText="1"/>
    </xf>
    <xf numFmtId="0" fontId="3" fillId="4" borderId="3" xfId="0" applyFont="1" applyFill="1" applyBorder="1" applyAlignment="1">
      <alignment horizontal="right" vertical="center" wrapText="1"/>
    </xf>
    <xf numFmtId="0" fontId="21" fillId="6" borderId="1" xfId="0" applyFont="1" applyFill="1" applyBorder="1" applyAlignment="1">
      <alignment horizontal="center"/>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erasmus-plus.ec.europa.eu/resources-and-tools/distance-calculator"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180A-0E29-4F25-BA80-2C95CB98257B}">
  <sheetPr>
    <pageSetUpPr fitToPage="1"/>
  </sheetPr>
  <dimension ref="A1:T26"/>
  <sheetViews>
    <sheetView tabSelected="1" view="pageBreakPreview" zoomScale="120" zoomScaleNormal="100" zoomScaleSheetLayoutView="120" workbookViewId="0">
      <selection activeCell="A9" sqref="A9:H9"/>
    </sheetView>
  </sheetViews>
  <sheetFormatPr defaultRowHeight="13" x14ac:dyDescent="0.3"/>
  <cols>
    <col min="1" max="1" width="5" style="1" customWidth="1"/>
    <col min="2" max="2" width="33.08984375" style="1" customWidth="1"/>
    <col min="3" max="3" width="13.6328125" style="1" customWidth="1"/>
    <col min="4" max="4" width="13.7265625" style="1" customWidth="1"/>
    <col min="5" max="5" width="16.453125" style="1" customWidth="1"/>
    <col min="6" max="6" width="21.90625" style="1" customWidth="1"/>
    <col min="7" max="7" width="21.26953125" style="1" customWidth="1"/>
    <col min="8" max="8" width="20.7265625" style="1" customWidth="1"/>
    <col min="9" max="16384" width="8.7265625" style="1"/>
  </cols>
  <sheetData>
    <row r="1" spans="1:20" x14ac:dyDescent="0.3">
      <c r="H1" s="57" t="s">
        <v>134</v>
      </c>
    </row>
    <row r="2" spans="1:20" ht="14" x14ac:dyDescent="0.3">
      <c r="A2" s="86" t="s">
        <v>121</v>
      </c>
      <c r="B2" s="86"/>
      <c r="C2" s="86"/>
      <c r="D2" s="86"/>
      <c r="E2" s="86"/>
      <c r="F2" s="86"/>
      <c r="G2" s="86"/>
      <c r="H2" s="86"/>
    </row>
    <row r="4" spans="1:20" ht="14" customHeight="1" x14ac:dyDescent="0.3">
      <c r="A4" s="87" t="s">
        <v>0</v>
      </c>
      <c r="B4" s="88"/>
      <c r="C4" s="96"/>
      <c r="D4" s="96"/>
      <c r="E4" s="96"/>
      <c r="F4" s="96"/>
      <c r="G4" s="96"/>
      <c r="H4" s="96"/>
    </row>
    <row r="5" spans="1:20" ht="14" customHeight="1" x14ac:dyDescent="0.3">
      <c r="A5" s="87" t="s">
        <v>1</v>
      </c>
      <c r="B5" s="88"/>
      <c r="C5" s="96"/>
      <c r="D5" s="96"/>
      <c r="E5" s="96"/>
      <c r="F5" s="96"/>
      <c r="G5" s="96"/>
      <c r="H5" s="96"/>
    </row>
    <row r="6" spans="1:20" ht="14" customHeight="1" x14ac:dyDescent="0.3">
      <c r="A6" s="87" t="s">
        <v>2</v>
      </c>
      <c r="B6" s="88"/>
      <c r="C6" s="96"/>
      <c r="D6" s="96"/>
      <c r="E6" s="96"/>
      <c r="F6" s="96"/>
      <c r="G6" s="96"/>
      <c r="H6" s="96"/>
    </row>
    <row r="7" spans="1:20" ht="14" customHeight="1" x14ac:dyDescent="0.3">
      <c r="A7" s="87" t="s">
        <v>14</v>
      </c>
      <c r="B7" s="88"/>
      <c r="C7" s="96"/>
      <c r="D7" s="96"/>
      <c r="E7" s="96"/>
      <c r="F7" s="96"/>
      <c r="G7" s="96"/>
      <c r="H7" s="96"/>
    </row>
    <row r="9" spans="1:20" ht="133.5" customHeight="1" x14ac:dyDescent="0.3">
      <c r="A9" s="97" t="s">
        <v>150</v>
      </c>
      <c r="B9" s="97"/>
      <c r="C9" s="97"/>
      <c r="D9" s="97"/>
      <c r="E9" s="97"/>
      <c r="F9" s="97"/>
      <c r="G9" s="97"/>
      <c r="H9" s="97"/>
      <c r="I9" s="53"/>
      <c r="J9" s="53"/>
    </row>
    <row r="10" spans="1:20" s="5" customFormat="1" ht="26.5" customHeight="1" x14ac:dyDescent="0.3">
      <c r="A10" s="92" t="s">
        <v>15</v>
      </c>
      <c r="B10" s="92" t="s">
        <v>87</v>
      </c>
      <c r="C10" s="94" t="s">
        <v>120</v>
      </c>
      <c r="D10" s="95"/>
      <c r="E10" s="89" t="s">
        <v>122</v>
      </c>
      <c r="F10" s="90"/>
      <c r="G10" s="90"/>
      <c r="H10" s="91"/>
      <c r="S10" s="1"/>
      <c r="T10" s="1"/>
    </row>
    <row r="11" spans="1:20" s="5" customFormat="1" ht="55.5" customHeight="1" x14ac:dyDescent="0.3">
      <c r="A11" s="93"/>
      <c r="B11" s="93"/>
      <c r="C11" s="7" t="s">
        <v>97</v>
      </c>
      <c r="D11" s="6" t="s">
        <v>124</v>
      </c>
      <c r="E11" s="7" t="s">
        <v>98</v>
      </c>
      <c r="F11" s="8" t="s">
        <v>99</v>
      </c>
      <c r="G11" s="8" t="s">
        <v>100</v>
      </c>
      <c r="H11" s="8" t="s">
        <v>101</v>
      </c>
      <c r="S11" s="1"/>
      <c r="T11" s="1"/>
    </row>
    <row r="12" spans="1:20" s="5" customFormat="1" ht="11.5" x14ac:dyDescent="0.25">
      <c r="A12" s="12" t="s">
        <v>3</v>
      </c>
      <c r="B12" s="44"/>
      <c r="C12" s="45"/>
      <c r="D12" s="56"/>
      <c r="E12" s="14" t="str">
        <f>'Nakstmītne un uzturēšanās'!F4</f>
        <v/>
      </c>
      <c r="F12" s="14" t="str">
        <f>'Nakstmītne un uzturēšanās'!H4</f>
        <v/>
      </c>
      <c r="G12" s="14" t="str">
        <f>'Ceļa izdevumi'!I4</f>
        <v/>
      </c>
      <c r="H12" s="22" t="str">
        <f t="shared" ref="H12:H16" si="0">IFERROR(E12+F12+G12,"")</f>
        <v/>
      </c>
    </row>
    <row r="13" spans="1:20" s="5" customFormat="1" ht="11.5" x14ac:dyDescent="0.25">
      <c r="A13" s="12" t="s">
        <v>5</v>
      </c>
      <c r="B13" s="44"/>
      <c r="C13" s="45"/>
      <c r="D13" s="56"/>
      <c r="E13" s="14" t="str">
        <f>'Nakstmītne un uzturēšanās'!F5</f>
        <v/>
      </c>
      <c r="F13" s="14" t="str">
        <f>'Nakstmītne un uzturēšanās'!H5</f>
        <v/>
      </c>
      <c r="G13" s="14" t="str">
        <f>'Ceļa izdevumi'!I11</f>
        <v/>
      </c>
      <c r="H13" s="22" t="str">
        <f t="shared" si="0"/>
        <v/>
      </c>
    </row>
    <row r="14" spans="1:20" s="5" customFormat="1" ht="11.5" x14ac:dyDescent="0.25">
      <c r="A14" s="12" t="s">
        <v>7</v>
      </c>
      <c r="B14" s="44"/>
      <c r="C14" s="45"/>
      <c r="D14" s="56"/>
      <c r="E14" s="14" t="str">
        <f>'Nakstmītne un uzturēšanās'!F6</f>
        <v/>
      </c>
      <c r="F14" s="14" t="str">
        <f>'Nakstmītne un uzturēšanās'!H6</f>
        <v/>
      </c>
      <c r="G14" s="14" t="str">
        <f>'Ceļa izdevumi'!I18</f>
        <v/>
      </c>
      <c r="H14" s="22" t="str">
        <f t="shared" si="0"/>
        <v/>
      </c>
    </row>
    <row r="15" spans="1:20" s="5" customFormat="1" ht="11.5" x14ac:dyDescent="0.25">
      <c r="A15" s="12" t="s">
        <v>9</v>
      </c>
      <c r="B15" s="44"/>
      <c r="C15" s="45"/>
      <c r="D15" s="56"/>
      <c r="E15" s="14" t="str">
        <f>'Nakstmītne un uzturēšanās'!F7</f>
        <v/>
      </c>
      <c r="F15" s="14" t="str">
        <f>'Nakstmītne un uzturēšanās'!H7</f>
        <v/>
      </c>
      <c r="G15" s="14" t="str">
        <f>'Ceļa izdevumi'!I25</f>
        <v/>
      </c>
      <c r="H15" s="22" t="str">
        <f t="shared" si="0"/>
        <v/>
      </c>
    </row>
    <row r="16" spans="1:20" s="5" customFormat="1" ht="11.5" x14ac:dyDescent="0.25">
      <c r="A16" s="12" t="s">
        <v>11</v>
      </c>
      <c r="B16" s="44"/>
      <c r="C16" s="45"/>
      <c r="D16" s="56"/>
      <c r="E16" s="14" t="str">
        <f>'Nakstmītne un uzturēšanās'!F8</f>
        <v/>
      </c>
      <c r="F16" s="14" t="str">
        <f>'Nakstmītne un uzturēšanās'!H8</f>
        <v/>
      </c>
      <c r="G16" s="14" t="str">
        <f>'Ceļa izdevumi'!I32</f>
        <v/>
      </c>
      <c r="H16" s="22" t="str">
        <f t="shared" si="0"/>
        <v/>
      </c>
    </row>
    <row r="17" spans="1:8" x14ac:dyDescent="0.3">
      <c r="A17" s="3"/>
      <c r="B17" s="4" t="s">
        <v>13</v>
      </c>
      <c r="C17" s="21"/>
      <c r="D17" s="9"/>
      <c r="E17" s="10">
        <f>SUM(E12:E16)</f>
        <v>0</v>
      </c>
      <c r="F17" s="10">
        <f>SUM(F12:F16)</f>
        <v>0</v>
      </c>
      <c r="G17" s="10">
        <f>SUM(G12:G16)</f>
        <v>0</v>
      </c>
      <c r="H17" s="11">
        <f>E17+F17+G17</f>
        <v>0</v>
      </c>
    </row>
    <row r="18" spans="1:8" x14ac:dyDescent="0.3">
      <c r="A18" s="17" t="s">
        <v>94</v>
      </c>
    </row>
    <row r="20" spans="1:8" x14ac:dyDescent="0.3">
      <c r="A20" s="98" t="s">
        <v>123</v>
      </c>
      <c r="B20" s="98"/>
      <c r="C20" s="98"/>
      <c r="D20" s="98"/>
      <c r="E20" s="98"/>
      <c r="F20" s="98"/>
      <c r="G20" s="98"/>
      <c r="H20" s="98"/>
    </row>
    <row r="21" spans="1:8" x14ac:dyDescent="0.3">
      <c r="A21" s="55" t="s">
        <v>3</v>
      </c>
      <c r="B21" s="98" t="s">
        <v>129</v>
      </c>
      <c r="C21" s="98"/>
      <c r="D21" s="98"/>
      <c r="E21" s="98"/>
      <c r="F21" s="98"/>
      <c r="G21" s="98"/>
      <c r="H21" s="98"/>
    </row>
    <row r="22" spans="1:8" x14ac:dyDescent="0.3">
      <c r="A22" s="55" t="s">
        <v>5</v>
      </c>
      <c r="B22" s="98" t="s">
        <v>128</v>
      </c>
      <c r="C22" s="98"/>
      <c r="D22" s="98"/>
      <c r="E22" s="98"/>
      <c r="F22" s="98"/>
      <c r="G22" s="98"/>
      <c r="H22" s="98"/>
    </row>
    <row r="23" spans="1:8" ht="78" customHeight="1" x14ac:dyDescent="0.3">
      <c r="A23" s="55" t="s">
        <v>7</v>
      </c>
      <c r="B23" s="99" t="s">
        <v>131</v>
      </c>
      <c r="C23" s="98"/>
      <c r="D23" s="98"/>
      <c r="E23" s="98"/>
      <c r="F23" s="98"/>
      <c r="G23" s="98"/>
      <c r="H23" s="98"/>
    </row>
    <row r="24" spans="1:8" x14ac:dyDescent="0.3">
      <c r="A24" s="55"/>
      <c r="B24" s="98"/>
      <c r="C24" s="98"/>
      <c r="D24" s="98"/>
      <c r="E24" s="98"/>
      <c r="F24" s="98"/>
      <c r="G24" s="98"/>
      <c r="H24" s="98"/>
    </row>
    <row r="25" spans="1:8" ht="25" customHeight="1" x14ac:dyDescent="0.3">
      <c r="A25" s="55" t="s">
        <v>9</v>
      </c>
      <c r="B25" s="99" t="s">
        <v>132</v>
      </c>
      <c r="C25" s="99"/>
      <c r="D25" s="99"/>
      <c r="E25" s="99"/>
      <c r="F25" s="99"/>
      <c r="G25" s="99"/>
      <c r="H25" s="99"/>
    </row>
    <row r="26" spans="1:8" ht="55" customHeight="1" x14ac:dyDescent="0.3">
      <c r="A26" s="55" t="s">
        <v>11</v>
      </c>
      <c r="B26" s="99" t="s">
        <v>133</v>
      </c>
      <c r="C26" s="99"/>
      <c r="D26" s="99"/>
      <c r="E26" s="99"/>
      <c r="F26" s="99"/>
      <c r="G26" s="99"/>
      <c r="H26" s="99"/>
    </row>
  </sheetData>
  <sheetProtection insertColumns="0" deleteColumns="0"/>
  <mergeCells count="21">
    <mergeCell ref="A20:H20"/>
    <mergeCell ref="B26:H26"/>
    <mergeCell ref="B21:H21"/>
    <mergeCell ref="B22:H22"/>
    <mergeCell ref="B23:H23"/>
    <mergeCell ref="B24:H24"/>
    <mergeCell ref="B25:H25"/>
    <mergeCell ref="A2:H2"/>
    <mergeCell ref="A7:B7"/>
    <mergeCell ref="E10:H10"/>
    <mergeCell ref="A10:A11"/>
    <mergeCell ref="B10:B11"/>
    <mergeCell ref="C10:D10"/>
    <mergeCell ref="C4:H4"/>
    <mergeCell ref="C5:H5"/>
    <mergeCell ref="C6:H6"/>
    <mergeCell ref="C7:H7"/>
    <mergeCell ref="A9:H9"/>
    <mergeCell ref="A4:B4"/>
    <mergeCell ref="A5:B5"/>
    <mergeCell ref="A6:B6"/>
  </mergeCells>
  <phoneticPr fontId="13" type="noConversion"/>
  <pageMargins left="0.7" right="0.32291666666666669" top="0.75" bottom="0.75" header="0.3" footer="0.3"/>
  <pageSetup scale="65"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C2838A-6246-4485-A44F-AC373ADBCEA2}">
          <x14:formula1>
            <xm:f>Likmes!$A$3:$A$56</xm:f>
          </x14:formula1>
          <xm:sqref>B12:B16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1D05-5554-4340-B3BC-D0EF30E82064}">
  <sheetPr>
    <pageSetUpPr fitToPage="1"/>
  </sheetPr>
  <dimension ref="A2:O10"/>
  <sheetViews>
    <sheetView zoomScale="120" zoomScaleNormal="120" workbookViewId="0">
      <selection activeCell="I19" sqref="I19"/>
    </sheetView>
  </sheetViews>
  <sheetFormatPr defaultRowHeight="14.5" x14ac:dyDescent="0.35"/>
  <cols>
    <col min="1" max="1" width="4.90625" customWidth="1"/>
    <col min="2" max="2" width="15.54296875" customWidth="1"/>
    <col min="3" max="3" width="14.90625" customWidth="1"/>
    <col min="4" max="4" width="15.90625" customWidth="1"/>
    <col min="5" max="5" width="14.81640625" customWidth="1"/>
    <col min="6" max="7" width="13.54296875" customWidth="1"/>
    <col min="8" max="8" width="15.6328125" customWidth="1"/>
    <col min="9" max="9" width="15.453125" customWidth="1"/>
    <col min="10" max="10" width="6.453125" customWidth="1"/>
    <col min="12" max="12" width="7.26953125" customWidth="1"/>
    <col min="14" max="14" width="6.453125" customWidth="1"/>
  </cols>
  <sheetData>
    <row r="2" spans="1:15" x14ac:dyDescent="0.35">
      <c r="A2" s="103" t="s">
        <v>93</v>
      </c>
      <c r="B2" s="103"/>
      <c r="C2" s="103"/>
      <c r="D2" s="103"/>
      <c r="E2" s="103"/>
      <c r="F2" s="103"/>
      <c r="G2" s="103"/>
      <c r="H2" s="103"/>
      <c r="I2" s="103"/>
      <c r="J2" s="103"/>
      <c r="K2" s="103"/>
      <c r="L2" s="103"/>
      <c r="M2" s="103"/>
      <c r="N2" s="103"/>
      <c r="O2" s="103"/>
    </row>
    <row r="3" spans="1:15" s="5" customFormat="1" ht="55.5" customHeight="1" x14ac:dyDescent="0.25">
      <c r="A3" s="19" t="s">
        <v>15</v>
      </c>
      <c r="B3" s="19" t="s">
        <v>96</v>
      </c>
      <c r="C3" s="20" t="s">
        <v>102</v>
      </c>
      <c r="D3" s="19" t="s">
        <v>103</v>
      </c>
      <c r="E3" s="20" t="s">
        <v>104</v>
      </c>
      <c r="F3" s="20" t="s">
        <v>98</v>
      </c>
      <c r="G3" s="20" t="s">
        <v>105</v>
      </c>
      <c r="H3" s="8" t="s">
        <v>99</v>
      </c>
      <c r="I3" s="8" t="s">
        <v>101</v>
      </c>
      <c r="J3" s="104" t="s">
        <v>125</v>
      </c>
      <c r="K3" s="105"/>
      <c r="L3" s="104" t="s">
        <v>126</v>
      </c>
      <c r="M3" s="105"/>
      <c r="N3" s="104" t="s">
        <v>127</v>
      </c>
      <c r="O3" s="105"/>
    </row>
    <row r="4" spans="1:15" s="5" customFormat="1" ht="11.5" x14ac:dyDescent="0.25">
      <c r="A4" s="16" t="str">
        <f>IF(Kopsavilkums!A12="","",Kopsavilkums!A12)</f>
        <v>1.</v>
      </c>
      <c r="B4" s="16" t="str">
        <f>IF(Kopsavilkums!B12="","",Kopsavilkums!B12)</f>
        <v/>
      </c>
      <c r="C4" s="18" t="str">
        <f>IF(Kopsavilkums!C12="","",Kopsavilkums!C12)</f>
        <v/>
      </c>
      <c r="D4" s="18" t="str">
        <f>IF(Kopsavilkums!D12="","",Kopsavilkums!D12)</f>
        <v/>
      </c>
      <c r="E4" s="13" t="str">
        <f>_xlfn.XLOOKUP(B4,Likmes!$A$3:$A$56,Likmes!$B$3:$B$56,"Nav atrasta likme")</f>
        <v>Nav atrasta likme</v>
      </c>
      <c r="F4" s="14" t="str">
        <f>IFERROR((D4*E4)*(C4-1),"")</f>
        <v/>
      </c>
      <c r="G4" s="14" t="str">
        <f>_xlfn.XLOOKUP(B4,Likmes!$A$3:$A$56,Likmes!$E$3:$E$56,"Nav atrasta likme")</f>
        <v>Nav atrasta likme</v>
      </c>
      <c r="H4" s="14" t="str">
        <f>IFERROR((D4*G4)*C4,"")</f>
        <v/>
      </c>
      <c r="I4" s="15" t="str">
        <f>IFERROR(F4+H4,"")</f>
        <v/>
      </c>
      <c r="J4" s="45"/>
      <c r="K4" s="18" t="str">
        <f>IF(J4="Jā","✓",IF(J4="","✗",""))</f>
        <v>✗</v>
      </c>
      <c r="L4" s="45"/>
      <c r="M4" s="18" t="str">
        <f>IF(L4="Jā","✓",IF(L4="","✗",""))</f>
        <v>✗</v>
      </c>
      <c r="N4" s="45"/>
      <c r="O4" s="18" t="str">
        <f>IF(N4="Jā","✓",IF(N4="","✗",""))</f>
        <v>✗</v>
      </c>
    </row>
    <row r="5" spans="1:15" s="5" customFormat="1" ht="11.5" x14ac:dyDescent="0.25">
      <c r="A5" s="16" t="str">
        <f>IF(Kopsavilkums!A13="","",Kopsavilkums!A13)</f>
        <v>2.</v>
      </c>
      <c r="B5" s="16" t="str">
        <f>IF(Kopsavilkums!B13="","",Kopsavilkums!B13)</f>
        <v/>
      </c>
      <c r="C5" s="18" t="str">
        <f>IF(Kopsavilkums!C13="","",Kopsavilkums!C13)</f>
        <v/>
      </c>
      <c r="D5" s="18" t="str">
        <f>IF(Kopsavilkums!D13="","",Kopsavilkums!D13)</f>
        <v/>
      </c>
      <c r="E5" s="13" t="str">
        <f>_xlfn.XLOOKUP(B5,Likmes!$A$3:$A$56,Likmes!$B$3:$B$56,"Nav atrasta likme")</f>
        <v>Nav atrasta likme</v>
      </c>
      <c r="F5" s="14" t="str">
        <f t="shared" ref="F5:F8" si="0">IFERROR((D5*E5)*(C5-1),"")</f>
        <v/>
      </c>
      <c r="G5" s="14" t="str">
        <f>_xlfn.XLOOKUP(B5,Likmes!$A$3:$A$56,Likmes!$E$3:$E$56,"Nav atrasta likme")</f>
        <v>Nav atrasta likme</v>
      </c>
      <c r="H5" s="14" t="str">
        <f t="shared" ref="H5:H8" si="1">IFERROR((D5*G5)*C5,"")</f>
        <v/>
      </c>
      <c r="I5" s="15" t="str">
        <f t="shared" ref="I5:I8" si="2">IFERROR(F5+H5,"")</f>
        <v/>
      </c>
      <c r="J5" s="45"/>
      <c r="K5" s="18" t="str">
        <f t="shared" ref="K5:K8" si="3">IF(J5="Jā","✓",IF(J5="","✗",""))</f>
        <v>✗</v>
      </c>
      <c r="L5" s="45"/>
      <c r="M5" s="18" t="str">
        <f t="shared" ref="M5:M8" si="4">IF(L5="Jā","✓",IF(L5="","✗",""))</f>
        <v>✗</v>
      </c>
      <c r="N5" s="45"/>
      <c r="O5" s="18" t="str">
        <f t="shared" ref="O5:O8" si="5">IF(N5="Jā","✓",IF(N5="","✗",""))</f>
        <v>✗</v>
      </c>
    </row>
    <row r="6" spans="1:15" s="5" customFormat="1" ht="11.5" x14ac:dyDescent="0.25">
      <c r="A6" s="16" t="str">
        <f>IF(Kopsavilkums!A14="","",Kopsavilkums!A14)</f>
        <v>3.</v>
      </c>
      <c r="B6" s="16" t="str">
        <f>IF(Kopsavilkums!B14="","",Kopsavilkums!B14)</f>
        <v/>
      </c>
      <c r="C6" s="18" t="str">
        <f>IF(Kopsavilkums!C14="","",Kopsavilkums!C14)</f>
        <v/>
      </c>
      <c r="D6" s="18" t="str">
        <f>IF(Kopsavilkums!D14="","",Kopsavilkums!D14)</f>
        <v/>
      </c>
      <c r="E6" s="13" t="str">
        <f>_xlfn.XLOOKUP(B6,Likmes!$A$3:$A$56,Likmes!$B$3:$B$56,"Nav atrasta likme")</f>
        <v>Nav atrasta likme</v>
      </c>
      <c r="F6" s="14" t="str">
        <f t="shared" si="0"/>
        <v/>
      </c>
      <c r="G6" s="14" t="str">
        <f>_xlfn.XLOOKUP(B6,Likmes!$A$3:$A$56,Likmes!$E$3:$E$56,"Nav atrasta likme")</f>
        <v>Nav atrasta likme</v>
      </c>
      <c r="H6" s="14" t="str">
        <f t="shared" si="1"/>
        <v/>
      </c>
      <c r="I6" s="15" t="str">
        <f t="shared" si="2"/>
        <v/>
      </c>
      <c r="J6" s="45"/>
      <c r="K6" s="18" t="str">
        <f t="shared" si="3"/>
        <v>✗</v>
      </c>
      <c r="L6" s="45"/>
      <c r="M6" s="18" t="str">
        <f t="shared" si="4"/>
        <v>✗</v>
      </c>
      <c r="N6" s="45"/>
      <c r="O6" s="18" t="str">
        <f t="shared" si="5"/>
        <v>✗</v>
      </c>
    </row>
    <row r="7" spans="1:15" s="5" customFormat="1" ht="11.5" x14ac:dyDescent="0.25">
      <c r="A7" s="16" t="str">
        <f>IF(Kopsavilkums!A15="","",Kopsavilkums!A15)</f>
        <v>4.</v>
      </c>
      <c r="B7" s="16" t="str">
        <f>IF(Kopsavilkums!B15="","",Kopsavilkums!B15)</f>
        <v/>
      </c>
      <c r="C7" s="18" t="str">
        <f>IF(Kopsavilkums!C15="","",Kopsavilkums!C15)</f>
        <v/>
      </c>
      <c r="D7" s="18" t="str">
        <f>IF(Kopsavilkums!D15="","",Kopsavilkums!D15)</f>
        <v/>
      </c>
      <c r="E7" s="13" t="str">
        <f>_xlfn.XLOOKUP(B7,Likmes!$A$3:$A$56,Likmes!$B$3:$B$56,"Nav atrasta likme")</f>
        <v>Nav atrasta likme</v>
      </c>
      <c r="F7" s="14" t="str">
        <f t="shared" si="0"/>
        <v/>
      </c>
      <c r="G7" s="14" t="str">
        <f>_xlfn.XLOOKUP(B7,Likmes!$A$3:$A$56,Likmes!$E$3:$E$56,"Nav atrasta likme")</f>
        <v>Nav atrasta likme</v>
      </c>
      <c r="H7" s="14" t="str">
        <f t="shared" si="1"/>
        <v/>
      </c>
      <c r="I7" s="15" t="str">
        <f t="shared" si="2"/>
        <v/>
      </c>
      <c r="J7" s="45"/>
      <c r="K7" s="18" t="str">
        <f t="shared" si="3"/>
        <v>✗</v>
      </c>
      <c r="L7" s="45"/>
      <c r="M7" s="18" t="str">
        <f t="shared" si="4"/>
        <v>✗</v>
      </c>
      <c r="N7" s="45"/>
      <c r="O7" s="18" t="str">
        <f t="shared" si="5"/>
        <v>✗</v>
      </c>
    </row>
    <row r="8" spans="1:15" s="5" customFormat="1" ht="11.5" x14ac:dyDescent="0.25">
      <c r="A8" s="16" t="str">
        <f>IF(Kopsavilkums!A16="","",Kopsavilkums!A16)</f>
        <v>5.</v>
      </c>
      <c r="B8" s="16" t="str">
        <f>IF(Kopsavilkums!B16="","",Kopsavilkums!B16)</f>
        <v/>
      </c>
      <c r="C8" s="18" t="str">
        <f>IF(Kopsavilkums!C16="","",Kopsavilkums!C16)</f>
        <v/>
      </c>
      <c r="D8" s="18" t="str">
        <f>IF(Kopsavilkums!D16="","",Kopsavilkums!D16)</f>
        <v/>
      </c>
      <c r="E8" s="13" t="str">
        <f>_xlfn.XLOOKUP(B8,Likmes!$A$3:$A$56,Likmes!$B$3:$B$56,"Nav atrasta likme")</f>
        <v>Nav atrasta likme</v>
      </c>
      <c r="F8" s="14" t="str">
        <f t="shared" si="0"/>
        <v/>
      </c>
      <c r="G8" s="14" t="str">
        <f>_xlfn.XLOOKUP(B8,Likmes!$A$3:$A$56,Likmes!$E$3:$E$56,"Nav atrasta likme")</f>
        <v>Nav atrasta likme</v>
      </c>
      <c r="H8" s="14" t="str">
        <f t="shared" si="1"/>
        <v/>
      </c>
      <c r="I8" s="15" t="str">
        <f t="shared" si="2"/>
        <v/>
      </c>
      <c r="J8" s="45"/>
      <c r="K8" s="18" t="str">
        <f t="shared" si="3"/>
        <v>✗</v>
      </c>
      <c r="L8" s="45"/>
      <c r="M8" s="18" t="str">
        <f t="shared" si="4"/>
        <v>✗</v>
      </c>
      <c r="N8" s="45"/>
      <c r="O8" s="18" t="str">
        <f t="shared" si="5"/>
        <v>✗</v>
      </c>
    </row>
    <row r="9" spans="1:15" s="1" customFormat="1" ht="14.5" customHeight="1" x14ac:dyDescent="0.3">
      <c r="A9" s="100" t="s">
        <v>13</v>
      </c>
      <c r="B9" s="101"/>
      <c r="C9" s="101"/>
      <c r="D9" s="101"/>
      <c r="E9" s="102"/>
      <c r="F9" s="10">
        <f>SUM(F4:F8)</f>
        <v>0</v>
      </c>
      <c r="G9" s="2"/>
      <c r="H9" s="10">
        <f>SUM(H4:H8)</f>
        <v>0</v>
      </c>
      <c r="I9" s="10">
        <f>F9+H9</f>
        <v>0</v>
      </c>
      <c r="J9" s="18"/>
      <c r="K9" s="18"/>
      <c r="L9" s="18"/>
      <c r="M9" s="18"/>
      <c r="N9" s="18"/>
      <c r="O9" s="18"/>
    </row>
    <row r="10" spans="1:15" x14ac:dyDescent="0.35">
      <c r="A10" s="17" t="s">
        <v>95</v>
      </c>
    </row>
  </sheetData>
  <sheetProtection algorithmName="SHA-512" hashValue="BPZdNm7RL+0tyhlioOe8onidx/HPbWVe8YCg4hHeU//KMPKG84bmheTwc9KU6WTQ6JUKlBjbsVc1QVHBulWxjA==" saltValue="Vw2tRaBqVoCSMwU7MfUMcw==" spinCount="100000" sheet="1" objects="1" scenarios="1" insertColumns="0" deleteColumns="0"/>
  <mergeCells count="5">
    <mergeCell ref="A9:E9"/>
    <mergeCell ref="A2:O2"/>
    <mergeCell ref="J3:K3"/>
    <mergeCell ref="L3:M3"/>
    <mergeCell ref="N3:O3"/>
  </mergeCells>
  <dataValidations count="1">
    <dataValidation type="list" allowBlank="1" showInputMessage="1" showErrorMessage="1" sqref="L4:L8 J4:J8 N4:N8" xr:uid="{1033EB2E-B812-4C14-8865-4F7CB1F62355}">
      <formula1>"Jā"</formula1>
    </dataValidation>
  </dataValidations>
  <pageMargins left="0.5" right="0.7" top="0.75" bottom="0.75" header="0.3" footer="0.3"/>
  <pageSetup paperSize="9" scale="78" fitToHeight="0" orientation="landscape" copies="3" r:id="rId1"/>
  <extLst>
    <ext xmlns:x14="http://schemas.microsoft.com/office/spreadsheetml/2009/9/main" uri="{CCE6A557-97BC-4b89-ADB6-D9C93CAAB3DF}">
      <x14:dataValidations xmlns:xm="http://schemas.microsoft.com/office/excel/2006/main" count="1">
        <x14:dataValidation type="list" allowBlank="1" showInputMessage="1" showErrorMessage="1" xr:uid="{62178E2D-3FB4-48CB-ADDC-FD36BD09D69A}">
          <x14:formula1>
            <xm:f>Likmes!$K$2</xm:f>
          </x14:formula1>
          <xm:sqref>J9 L9 N9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333E0-A2F5-41E8-A927-2B809D31BD5F}">
  <sheetPr>
    <pageSetUpPr fitToPage="1"/>
  </sheetPr>
  <dimension ref="A1:M95"/>
  <sheetViews>
    <sheetView view="pageBreakPreview" zoomScaleNormal="120" zoomScaleSheetLayoutView="100" workbookViewId="0">
      <selection activeCell="M13" sqref="M13"/>
    </sheetView>
  </sheetViews>
  <sheetFormatPr defaultRowHeight="14.5" x14ac:dyDescent="0.35"/>
  <cols>
    <col min="1" max="1" width="8.7265625" style="37"/>
    <col min="2" max="2" width="20.54296875" style="37" customWidth="1"/>
    <col min="3" max="3" width="10.81640625" style="37" customWidth="1"/>
    <col min="4" max="4" width="17.08984375" style="37" customWidth="1"/>
    <col min="5" max="5" width="16.81640625" style="37" customWidth="1"/>
    <col min="6" max="6" width="12.90625" style="37" customWidth="1"/>
    <col min="7" max="7" width="14.36328125" style="37" customWidth="1"/>
    <col min="8" max="8" width="12.26953125" style="37" customWidth="1"/>
    <col min="9" max="9" width="13.36328125" style="37" customWidth="1"/>
    <col min="10" max="12" width="8.7265625" style="37"/>
    <col min="13" max="13" width="10.36328125" style="37" customWidth="1"/>
    <col min="14" max="16384" width="8.7265625" style="37"/>
  </cols>
  <sheetData>
    <row r="1" spans="1:13" s="32" customFormat="1" ht="14" customHeight="1" x14ac:dyDescent="0.3">
      <c r="A1" s="33"/>
      <c r="B1" s="34"/>
      <c r="C1" s="34"/>
      <c r="D1" s="35"/>
      <c r="E1" s="35"/>
      <c r="F1" s="35"/>
      <c r="G1" s="35"/>
      <c r="H1" s="35"/>
      <c r="I1" s="35"/>
      <c r="J1" s="35"/>
      <c r="K1" s="36"/>
    </row>
    <row r="2" spans="1:13" x14ac:dyDescent="0.35">
      <c r="A2" s="69" t="s">
        <v>92</v>
      </c>
      <c r="B2" s="70"/>
      <c r="C2" s="70"/>
      <c r="D2" s="70"/>
      <c r="E2" s="70"/>
      <c r="F2" s="70"/>
      <c r="G2" s="70"/>
      <c r="H2" s="70"/>
      <c r="I2" s="70"/>
      <c r="J2" s="70"/>
      <c r="K2" s="71"/>
    </row>
    <row r="3" spans="1:13" s="39" customFormat="1" ht="88" customHeight="1" x14ac:dyDescent="0.25">
      <c r="A3" s="7" t="s">
        <v>15</v>
      </c>
      <c r="B3" s="7" t="s">
        <v>90</v>
      </c>
      <c r="C3" s="7" t="s">
        <v>103</v>
      </c>
      <c r="D3" s="8" t="s">
        <v>88</v>
      </c>
      <c r="E3" s="8" t="s">
        <v>112</v>
      </c>
      <c r="F3" s="7" t="s">
        <v>119</v>
      </c>
      <c r="G3" s="7" t="s">
        <v>89</v>
      </c>
      <c r="H3" s="7" t="s">
        <v>111</v>
      </c>
      <c r="I3" s="8" t="s">
        <v>100</v>
      </c>
      <c r="J3" s="72" t="s">
        <v>130</v>
      </c>
      <c r="K3" s="72"/>
      <c r="M3" s="54"/>
    </row>
    <row r="4" spans="1:13" s="39" customFormat="1" ht="11.5" x14ac:dyDescent="0.25">
      <c r="A4" s="40" t="str">
        <f>IF(Kopsavilkums!A12="","",Kopsavilkums!A12)</f>
        <v>1.</v>
      </c>
      <c r="B4" s="50" t="str">
        <f>IF(Kopsavilkums!B12="","",Kopsavilkums!B12)</f>
        <v/>
      </c>
      <c r="C4" s="41"/>
      <c r="D4" s="41"/>
      <c r="E4" s="41"/>
      <c r="F4" s="42"/>
      <c r="G4" s="41"/>
      <c r="H4" s="51"/>
      <c r="I4" s="15" t="str">
        <f>IF(SUM(I5:I10)=0,"",SUM(I5:I10))</f>
        <v/>
      </c>
      <c r="J4" s="43"/>
      <c r="K4" s="43"/>
    </row>
    <row r="5" spans="1:13" s="39" customFormat="1" ht="11.5" x14ac:dyDescent="0.25">
      <c r="A5" s="38" t="s">
        <v>4</v>
      </c>
      <c r="B5" s="61"/>
      <c r="C5" s="49" t="str">
        <f>IF(Kopsavilkums!$D$12="","",Kopsavilkums!$D$12)</f>
        <v/>
      </c>
      <c r="D5" s="62"/>
      <c r="E5" s="63"/>
      <c r="F5" s="8" t="str">
        <f>IF(E5="","",IF(E5&lt;=99,"10–99 km",IF(E5&lt;=499,"100–499 km",IF(E5&lt;=1999,"500–1999 km",IF(E5&lt;=2999,"2000–2999 km",IF(E5&lt;=3999,"3000–3999 km",IF(E5&lt;=7999,"4000–7999 km","8000 km vai vairāk")))))))</f>
        <v/>
      </c>
      <c r="G5" s="64"/>
      <c r="H5" s="65" t="str">
        <f>IF(G5="Jā",_xlfn.XLOOKUP(F5,Likmes!$G$3:$G$9,Likmes!$H$3:$H$9,""),IF(G5="Nē",_xlfn.XLOOKUP(F5,Likmes!$G$3:$G$9,Likmes!$I$3:$I$9,""),""))</f>
        <v/>
      </c>
      <c r="I5" s="66" t="str">
        <f>IFERROR(C5*H5,"")</f>
        <v/>
      </c>
      <c r="J5" s="63"/>
      <c r="K5" s="18" t="str">
        <f t="shared" ref="K5:K33" si="0">IF(J5="Jā","✓",IF(J5="","✗",""))</f>
        <v>✗</v>
      </c>
    </row>
    <row r="6" spans="1:13" s="39" customFormat="1" ht="11.5" x14ac:dyDescent="0.25">
      <c r="A6" s="38" t="s">
        <v>74</v>
      </c>
      <c r="B6" s="61"/>
      <c r="C6" s="49" t="str">
        <f>IF(Kopsavilkums!$D$12="","",Kopsavilkums!$D$12)</f>
        <v/>
      </c>
      <c r="D6" s="62"/>
      <c r="E6" s="63"/>
      <c r="F6" s="8" t="str">
        <f t="shared" ref="F6:F38" si="1">IF(E6="","",IF(E6&lt;=99,"10–99 km",IF(E6&lt;=499,"100–499 km",IF(E6&lt;=1999,"500–1999 km",IF(E6&lt;=2999,"2000–2999 km",IF(E6&lt;=3999,"3000–3999 km",IF(E6&lt;=7999,"4000–7999 km","8000 km vai vairāk")))))))</f>
        <v/>
      </c>
      <c r="G6" s="64"/>
      <c r="H6" s="65" t="str">
        <f>IF(G6="Jā",_xlfn.XLOOKUP(F6,Likmes!$G$3:$G$9,Likmes!$H$3:$H$9,""),IF(G6="Nē",_xlfn.XLOOKUP(F6,Likmes!$G$3:$G$9,Likmes!$I$3:$I$9,""),""))</f>
        <v/>
      </c>
      <c r="I6" s="66" t="str">
        <f t="shared" ref="I6:I10" si="2">IFERROR(C6*H6,"")</f>
        <v/>
      </c>
      <c r="J6" s="63"/>
      <c r="K6" s="18" t="str">
        <f t="shared" si="0"/>
        <v>✗</v>
      </c>
    </row>
    <row r="7" spans="1:13" s="39" customFormat="1" ht="11.5" x14ac:dyDescent="0.25">
      <c r="A7" s="38" t="s">
        <v>75</v>
      </c>
      <c r="B7" s="61"/>
      <c r="C7" s="49" t="str">
        <f>IF(Kopsavilkums!$D$12="","",Kopsavilkums!$D$12)</f>
        <v/>
      </c>
      <c r="D7" s="62"/>
      <c r="E7" s="63"/>
      <c r="F7" s="8" t="str">
        <f t="shared" si="1"/>
        <v/>
      </c>
      <c r="G7" s="64"/>
      <c r="H7" s="65" t="str">
        <f>IF(G7="Jā",_xlfn.XLOOKUP(F7,Likmes!$G$3:$G$9,Likmes!$H$3:$H$9,""),IF(G7="Nē",_xlfn.XLOOKUP(F7,Likmes!$G$3:$G$9,Likmes!$I$3:$I$9,""),""))</f>
        <v/>
      </c>
      <c r="I7" s="66" t="str">
        <f t="shared" si="2"/>
        <v/>
      </c>
      <c r="J7" s="63"/>
      <c r="K7" s="18" t="str">
        <f t="shared" si="0"/>
        <v>✗</v>
      </c>
    </row>
    <row r="8" spans="1:13" s="39" customFormat="1" ht="11.5" x14ac:dyDescent="0.25">
      <c r="A8" s="38" t="s">
        <v>135</v>
      </c>
      <c r="B8" s="61"/>
      <c r="C8" s="49" t="str">
        <f>IF(Kopsavilkums!$D$12="","",Kopsavilkums!$D$12)</f>
        <v/>
      </c>
      <c r="D8" s="62"/>
      <c r="E8" s="63"/>
      <c r="F8" s="8" t="str">
        <f t="shared" si="1"/>
        <v/>
      </c>
      <c r="G8" s="64"/>
      <c r="H8" s="65" t="str">
        <f>IF(G8="Jā",_xlfn.XLOOKUP(F8,Likmes!$G$3:$G$9,Likmes!$H$3:$H$9,""),IF(G8="Nē",_xlfn.XLOOKUP(F8,Likmes!$G$3:$G$9,Likmes!$I$3:$I$9,""),""))</f>
        <v/>
      </c>
      <c r="I8" s="66" t="str">
        <f t="shared" si="2"/>
        <v/>
      </c>
      <c r="J8" s="63"/>
      <c r="K8" s="18" t="str">
        <f t="shared" si="0"/>
        <v>✗</v>
      </c>
    </row>
    <row r="9" spans="1:13" s="39" customFormat="1" ht="11.5" x14ac:dyDescent="0.25">
      <c r="A9" s="38" t="s">
        <v>136</v>
      </c>
      <c r="B9" s="61"/>
      <c r="C9" s="49" t="str">
        <f>IF(Kopsavilkums!$D$12="","",Kopsavilkums!$D$12)</f>
        <v/>
      </c>
      <c r="D9" s="62"/>
      <c r="E9" s="63"/>
      <c r="F9" s="8" t="str">
        <f t="shared" si="1"/>
        <v/>
      </c>
      <c r="G9" s="64"/>
      <c r="H9" s="65" t="str">
        <f>IF(G9="Jā",_xlfn.XLOOKUP(F9,Likmes!$G$3:$G$9,Likmes!$H$3:$H$9,""),IF(G9="Nē",_xlfn.XLOOKUP(F9,Likmes!$G$3:$G$9,Likmes!$I$3:$I$9,""),""))</f>
        <v/>
      </c>
      <c r="I9" s="66" t="str">
        <f t="shared" si="2"/>
        <v/>
      </c>
      <c r="J9" s="63"/>
      <c r="K9" s="18" t="str">
        <f t="shared" si="0"/>
        <v>✗</v>
      </c>
    </row>
    <row r="10" spans="1:13" s="39" customFormat="1" ht="11.5" x14ac:dyDescent="0.25">
      <c r="A10" s="38" t="s">
        <v>137</v>
      </c>
      <c r="B10" s="61"/>
      <c r="C10" s="49" t="str">
        <f>IF(Kopsavilkums!$D$12="","",Kopsavilkums!$D$12)</f>
        <v/>
      </c>
      <c r="D10" s="62"/>
      <c r="E10" s="63"/>
      <c r="F10" s="8" t="str">
        <f t="shared" si="1"/>
        <v/>
      </c>
      <c r="G10" s="64"/>
      <c r="H10" s="65" t="str">
        <f>IF(G10="Jā",_xlfn.XLOOKUP(F10,Likmes!$G$3:$G$9,Likmes!$H$3:$H$9,""),IF(G10="Nē",_xlfn.XLOOKUP(F10,Likmes!$G$3:$G$9,Likmes!$I$3:$I$9,""),""))</f>
        <v/>
      </c>
      <c r="I10" s="66" t="str">
        <f t="shared" si="2"/>
        <v/>
      </c>
      <c r="J10" s="63"/>
      <c r="K10" s="18" t="str">
        <f t="shared" si="0"/>
        <v>✗</v>
      </c>
    </row>
    <row r="11" spans="1:13" s="39" customFormat="1" ht="11.5" x14ac:dyDescent="0.25">
      <c r="A11" s="40" t="str">
        <f>IF(Kopsavilkums!A13="","",Kopsavilkums!A13)</f>
        <v>2.</v>
      </c>
      <c r="B11" s="50" t="str">
        <f>IF(Kopsavilkums!B13="","",Kopsavilkums!B13)</f>
        <v/>
      </c>
      <c r="C11" s="58"/>
      <c r="D11" s="59"/>
      <c r="E11" s="59"/>
      <c r="F11" s="60"/>
      <c r="G11" s="59"/>
      <c r="H11" s="58"/>
      <c r="I11" s="67" t="str">
        <f>IF(SUM(I12:I17)=0,"",SUM(I12:I17))</f>
        <v/>
      </c>
      <c r="J11" s="68"/>
      <c r="K11" s="18"/>
    </row>
    <row r="12" spans="1:13" s="39" customFormat="1" ht="11.5" x14ac:dyDescent="0.25">
      <c r="A12" s="38" t="s">
        <v>6</v>
      </c>
      <c r="B12" s="61"/>
      <c r="C12" s="49" t="str">
        <f>IF(Kopsavilkums!$D$13="","",Kopsavilkums!$D$13)</f>
        <v/>
      </c>
      <c r="D12" s="62"/>
      <c r="E12" s="63"/>
      <c r="F12" s="8" t="str">
        <f t="shared" si="1"/>
        <v/>
      </c>
      <c r="G12" s="64"/>
      <c r="H12" s="65" t="str">
        <f>IF(G12="Jā",_xlfn.XLOOKUP(F12,Likmes!$G$3:$G$9,Likmes!$H$3:$H$9,""),IF(G12="Nē",_xlfn.XLOOKUP(F12,Likmes!$G$3:$G$9,Likmes!$I$3:$I$9,""),""))</f>
        <v/>
      </c>
      <c r="I12" s="66" t="str">
        <f>IFERROR(C12*H12,"")</f>
        <v/>
      </c>
      <c r="J12" s="63"/>
      <c r="K12" s="18" t="str">
        <f t="shared" ref="K12:K17" si="3">IF(J12="Jā","✓",IF(J12="","✗",""))</f>
        <v>✗</v>
      </c>
    </row>
    <row r="13" spans="1:13" s="39" customFormat="1" ht="11.5" x14ac:dyDescent="0.25">
      <c r="A13" s="38" t="s">
        <v>106</v>
      </c>
      <c r="B13" s="61"/>
      <c r="C13" s="49" t="str">
        <f>IF(Kopsavilkums!$D$13="","",Kopsavilkums!$D$13)</f>
        <v/>
      </c>
      <c r="D13" s="62"/>
      <c r="E13" s="63"/>
      <c r="F13" s="8" t="str">
        <f t="shared" si="1"/>
        <v/>
      </c>
      <c r="G13" s="64"/>
      <c r="H13" s="65" t="str">
        <f>IF(G13="Jā",_xlfn.XLOOKUP(F13,Likmes!$G$3:$G$9,Likmes!$H$3:$H$9,""),IF(G13="Nē",_xlfn.XLOOKUP(F13,Likmes!$G$3:$G$9,Likmes!$I$3:$I$9,""),""))</f>
        <v/>
      </c>
      <c r="I13" s="66" t="str">
        <f>IFERROR(C13*H13,"")</f>
        <v/>
      </c>
      <c r="J13" s="63"/>
      <c r="K13" s="18" t="str">
        <f t="shared" si="3"/>
        <v>✗</v>
      </c>
    </row>
    <row r="14" spans="1:13" s="39" customFormat="1" ht="11.5" x14ac:dyDescent="0.25">
      <c r="A14" s="38" t="s">
        <v>113</v>
      </c>
      <c r="B14" s="61"/>
      <c r="C14" s="49" t="str">
        <f>IF(Kopsavilkums!$D$13="","",Kopsavilkums!$D$13)</f>
        <v/>
      </c>
      <c r="D14" s="62"/>
      <c r="E14" s="63"/>
      <c r="F14" s="8" t="str">
        <f t="shared" si="1"/>
        <v/>
      </c>
      <c r="G14" s="64"/>
      <c r="H14" s="65" t="str">
        <f>IF(G14="Jā",_xlfn.XLOOKUP(F14,Likmes!$G$3:$G$9,Likmes!$H$3:$H$9,""),IF(G14="Nē",_xlfn.XLOOKUP(F14,Likmes!$G$3:$G$9,Likmes!$I$3:$I$9,""),""))</f>
        <v/>
      </c>
      <c r="I14" s="66" t="str">
        <f>IFERROR(C14*H14,"")</f>
        <v/>
      </c>
      <c r="J14" s="63"/>
      <c r="K14" s="18" t="str">
        <f t="shared" si="3"/>
        <v>✗</v>
      </c>
    </row>
    <row r="15" spans="1:13" s="39" customFormat="1" ht="11.5" x14ac:dyDescent="0.25">
      <c r="A15" s="38" t="s">
        <v>138</v>
      </c>
      <c r="B15" s="61"/>
      <c r="C15" s="49" t="str">
        <f>IF(Kopsavilkums!$D$13="","",Kopsavilkums!$D$13)</f>
        <v/>
      </c>
      <c r="D15" s="62"/>
      <c r="E15" s="63"/>
      <c r="F15" s="8" t="str">
        <f t="shared" si="1"/>
        <v/>
      </c>
      <c r="G15" s="64"/>
      <c r="H15" s="65" t="str">
        <f>IF(G15="Jā",_xlfn.XLOOKUP(F15,Likmes!$G$3:$G$9,Likmes!$H$3:$H$9,""),IF(G15="Nē",_xlfn.XLOOKUP(F15,Likmes!$G$3:$G$9,Likmes!$I$3:$I$9,""),""))</f>
        <v/>
      </c>
      <c r="I15" s="66" t="str">
        <f t="shared" ref="I15:I17" si="4">IFERROR(C15*H15,"")</f>
        <v/>
      </c>
      <c r="J15" s="63"/>
      <c r="K15" s="18" t="str">
        <f t="shared" si="3"/>
        <v>✗</v>
      </c>
    </row>
    <row r="16" spans="1:13" s="39" customFormat="1" ht="11.5" x14ac:dyDescent="0.25">
      <c r="A16" s="38" t="s">
        <v>139</v>
      </c>
      <c r="B16" s="61"/>
      <c r="C16" s="49" t="str">
        <f>IF(Kopsavilkums!$D$13="","",Kopsavilkums!$D$13)</f>
        <v/>
      </c>
      <c r="D16" s="62"/>
      <c r="E16" s="63"/>
      <c r="F16" s="8" t="str">
        <f t="shared" si="1"/>
        <v/>
      </c>
      <c r="G16" s="64"/>
      <c r="H16" s="65" t="str">
        <f>IF(G16="Jā",_xlfn.XLOOKUP(F16,Likmes!$G$3:$G$9,Likmes!$H$3:$H$9,""),IF(G16="Nē",_xlfn.XLOOKUP(F16,Likmes!$G$3:$G$9,Likmes!$I$3:$I$9,""),""))</f>
        <v/>
      </c>
      <c r="I16" s="66" t="str">
        <f t="shared" si="4"/>
        <v/>
      </c>
      <c r="J16" s="63"/>
      <c r="K16" s="18" t="str">
        <f t="shared" si="3"/>
        <v>✗</v>
      </c>
    </row>
    <row r="17" spans="1:11" s="39" customFormat="1" ht="11.5" x14ac:dyDescent="0.25">
      <c r="A17" s="38" t="s">
        <v>140</v>
      </c>
      <c r="B17" s="61"/>
      <c r="C17" s="49" t="str">
        <f>IF(Kopsavilkums!$D$13="","",Kopsavilkums!$D$13)</f>
        <v/>
      </c>
      <c r="D17" s="62"/>
      <c r="E17" s="63"/>
      <c r="F17" s="8" t="str">
        <f t="shared" si="1"/>
        <v/>
      </c>
      <c r="G17" s="64"/>
      <c r="H17" s="65" t="str">
        <f>IF(G17="Jā",_xlfn.XLOOKUP(F17,Likmes!$G$3:$G$9,Likmes!$H$3:$H$9,""),IF(G17="Nē",_xlfn.XLOOKUP(F17,Likmes!$G$3:$G$9,Likmes!$I$3:$I$9,""),""))</f>
        <v/>
      </c>
      <c r="I17" s="66" t="str">
        <f t="shared" si="4"/>
        <v/>
      </c>
      <c r="J17" s="63"/>
      <c r="K17" s="18" t="str">
        <f t="shared" si="3"/>
        <v>✗</v>
      </c>
    </row>
    <row r="18" spans="1:11" s="39" customFormat="1" ht="11.5" x14ac:dyDescent="0.25">
      <c r="A18" s="40" t="str">
        <f>IF(Kopsavilkums!A14="","",Kopsavilkums!A14)</f>
        <v>3.</v>
      </c>
      <c r="B18" s="50" t="str">
        <f>IF(Kopsavilkums!B14="","",Kopsavilkums!B14)</f>
        <v/>
      </c>
      <c r="C18" s="58"/>
      <c r="D18" s="59"/>
      <c r="E18" s="59"/>
      <c r="F18" s="60"/>
      <c r="G18" s="59"/>
      <c r="H18" s="58"/>
      <c r="I18" s="52" t="str">
        <f>IF(SUM(I19:I24)=0,"",SUM(I19:I24))</f>
        <v/>
      </c>
      <c r="J18" s="68"/>
      <c r="K18" s="18"/>
    </row>
    <row r="19" spans="1:11" s="39" customFormat="1" ht="11.5" x14ac:dyDescent="0.25">
      <c r="A19" s="38" t="s">
        <v>8</v>
      </c>
      <c r="B19" s="61"/>
      <c r="C19" s="49" t="str">
        <f>IF(Kopsavilkums!$D$14="","",Kopsavilkums!$D$14)</f>
        <v/>
      </c>
      <c r="D19" s="62"/>
      <c r="E19" s="63"/>
      <c r="F19" s="8" t="str">
        <f t="shared" si="1"/>
        <v/>
      </c>
      <c r="G19" s="64"/>
      <c r="H19" s="65" t="str">
        <f>IF(G19="Jā",_xlfn.XLOOKUP(F19,Likmes!$G$3:$G$9,Likmes!$H$3:$H$9,""),IF(G19="Nē",_xlfn.XLOOKUP(F19,Likmes!$G$3:$G$9,Likmes!$I$3:$I$9,""),""))</f>
        <v/>
      </c>
      <c r="I19" s="66" t="str">
        <f>IFERROR(C19*H19,"")</f>
        <v/>
      </c>
      <c r="J19" s="63"/>
      <c r="K19" s="18" t="str">
        <f t="shared" ref="K19:K24" si="5">IF(J19="Jā","✓",IF(J19="","✗",""))</f>
        <v>✗</v>
      </c>
    </row>
    <row r="20" spans="1:11" s="39" customFormat="1" ht="11.5" x14ac:dyDescent="0.25">
      <c r="A20" s="38" t="s">
        <v>107</v>
      </c>
      <c r="B20" s="61"/>
      <c r="C20" s="49" t="str">
        <f>IF(Kopsavilkums!$D$14="","",Kopsavilkums!$D$14)</f>
        <v/>
      </c>
      <c r="D20" s="62"/>
      <c r="E20" s="63"/>
      <c r="F20" s="8" t="str">
        <f t="shared" si="1"/>
        <v/>
      </c>
      <c r="G20" s="64"/>
      <c r="H20" s="65" t="str">
        <f>IF(G20="Jā",_xlfn.XLOOKUP(F20,Likmes!$G$3:$G$9,Likmes!$H$3:$H$9,""),IF(G20="Nē",_xlfn.XLOOKUP(F20,Likmes!$G$3:$G$9,Likmes!$I$3:$I$9,""),""))</f>
        <v/>
      </c>
      <c r="I20" s="66" t="str">
        <f>IFERROR(C20*H20,"")</f>
        <v/>
      </c>
      <c r="J20" s="63"/>
      <c r="K20" s="18" t="str">
        <f>IF(J20="Jā","✓",IF(J20="","✗",""))</f>
        <v>✗</v>
      </c>
    </row>
    <row r="21" spans="1:11" s="39" customFormat="1" ht="11.5" x14ac:dyDescent="0.25">
      <c r="A21" s="38" t="s">
        <v>114</v>
      </c>
      <c r="B21" s="61"/>
      <c r="C21" s="49" t="str">
        <f>IF(Kopsavilkums!$D$14="","",Kopsavilkums!$D$14)</f>
        <v/>
      </c>
      <c r="D21" s="62"/>
      <c r="E21" s="63"/>
      <c r="F21" s="8" t="str">
        <f t="shared" si="1"/>
        <v/>
      </c>
      <c r="G21" s="64"/>
      <c r="H21" s="65" t="str">
        <f>IF(G21="Jā",_xlfn.XLOOKUP(F21,Likmes!$G$3:$G$9,Likmes!$H$3:$H$9,""),IF(G21="Nē",_xlfn.XLOOKUP(F21,Likmes!$G$3:$G$9,Likmes!$I$3:$I$9,""),""))</f>
        <v/>
      </c>
      <c r="I21" s="66" t="str">
        <f t="shared" ref="I21:I24" si="6">IFERROR(C21*H21,"")</f>
        <v/>
      </c>
      <c r="J21" s="63"/>
      <c r="K21" s="18" t="str">
        <f t="shared" si="5"/>
        <v>✗</v>
      </c>
    </row>
    <row r="22" spans="1:11" s="39" customFormat="1" ht="11.5" x14ac:dyDescent="0.25">
      <c r="A22" s="38" t="s">
        <v>141</v>
      </c>
      <c r="B22" s="61"/>
      <c r="C22" s="49" t="str">
        <f>IF(Kopsavilkums!$D$14="","",Kopsavilkums!$D$14)</f>
        <v/>
      </c>
      <c r="D22" s="62"/>
      <c r="E22" s="63"/>
      <c r="F22" s="8" t="str">
        <f t="shared" si="1"/>
        <v/>
      </c>
      <c r="G22" s="64"/>
      <c r="H22" s="65" t="str">
        <f>IF(G22="Jā",_xlfn.XLOOKUP(F22,Likmes!$G$3:$G$9,Likmes!$H$3:$H$9,""),IF(G22="Nē",_xlfn.XLOOKUP(F22,Likmes!$G$3:$G$9,Likmes!$I$3:$I$9,""),""))</f>
        <v/>
      </c>
      <c r="I22" s="66" t="str">
        <f t="shared" si="6"/>
        <v/>
      </c>
      <c r="J22" s="63"/>
      <c r="K22" s="18" t="str">
        <f t="shared" si="5"/>
        <v>✗</v>
      </c>
    </row>
    <row r="23" spans="1:11" s="39" customFormat="1" ht="11.5" x14ac:dyDescent="0.25">
      <c r="A23" s="38" t="s">
        <v>142</v>
      </c>
      <c r="B23" s="61"/>
      <c r="C23" s="49" t="str">
        <f>IF(Kopsavilkums!$D$14="","",Kopsavilkums!$D$14)</f>
        <v/>
      </c>
      <c r="D23" s="62"/>
      <c r="E23" s="63"/>
      <c r="F23" s="8" t="str">
        <f t="shared" si="1"/>
        <v/>
      </c>
      <c r="G23" s="64"/>
      <c r="H23" s="65" t="str">
        <f>IF(G23="Jā",_xlfn.XLOOKUP(F23,Likmes!$G$3:$G$9,Likmes!$H$3:$H$9,""),IF(G23="Nē",_xlfn.XLOOKUP(F23,Likmes!$G$3:$G$9,Likmes!$I$3:$I$9,""),""))</f>
        <v/>
      </c>
      <c r="I23" s="66" t="str">
        <f t="shared" si="6"/>
        <v/>
      </c>
      <c r="J23" s="63"/>
      <c r="K23" s="18" t="str">
        <f t="shared" si="5"/>
        <v>✗</v>
      </c>
    </row>
    <row r="24" spans="1:11" s="39" customFormat="1" ht="11.5" x14ac:dyDescent="0.25">
      <c r="A24" s="38" t="s">
        <v>143</v>
      </c>
      <c r="B24" s="61"/>
      <c r="C24" s="49" t="str">
        <f>IF(Kopsavilkums!$D$14="","",Kopsavilkums!$D$14)</f>
        <v/>
      </c>
      <c r="D24" s="62"/>
      <c r="E24" s="63"/>
      <c r="F24" s="8" t="str">
        <f t="shared" si="1"/>
        <v/>
      </c>
      <c r="G24" s="64"/>
      <c r="H24" s="65" t="str">
        <f>IF(G24="Jā",_xlfn.XLOOKUP(F24,Likmes!$G$3:$G$9,Likmes!$H$3:$H$9,""),IF(G24="Nē",_xlfn.XLOOKUP(F24,Likmes!$G$3:$G$9,Likmes!$I$3:$I$9,""),""))</f>
        <v/>
      </c>
      <c r="I24" s="66" t="str">
        <f t="shared" si="6"/>
        <v/>
      </c>
      <c r="J24" s="63"/>
      <c r="K24" s="18" t="str">
        <f t="shared" si="5"/>
        <v>✗</v>
      </c>
    </row>
    <row r="25" spans="1:11" s="39" customFormat="1" ht="11.5" x14ac:dyDescent="0.25">
      <c r="A25" s="40" t="str">
        <f>IF(Kopsavilkums!A15="","",Kopsavilkums!A15)</f>
        <v>4.</v>
      </c>
      <c r="B25" s="50" t="str">
        <f>IF(Kopsavilkums!B15="","",Kopsavilkums!B15)</f>
        <v/>
      </c>
      <c r="C25" s="58"/>
      <c r="D25" s="59"/>
      <c r="E25" s="59"/>
      <c r="F25" s="60"/>
      <c r="G25" s="59"/>
      <c r="H25" s="58"/>
      <c r="I25" s="52" t="str">
        <f>IF(SUM(I26:I31)=0,"",SUM(I26:I31))</f>
        <v/>
      </c>
      <c r="J25" s="68"/>
      <c r="K25" s="18"/>
    </row>
    <row r="26" spans="1:11" s="39" customFormat="1" ht="11.5" x14ac:dyDescent="0.25">
      <c r="A26" s="38" t="s">
        <v>10</v>
      </c>
      <c r="B26" s="61"/>
      <c r="C26" s="49" t="str">
        <f>IF(Kopsavilkums!$D$15="","",Kopsavilkums!$D$15)</f>
        <v/>
      </c>
      <c r="D26" s="62"/>
      <c r="E26" s="63"/>
      <c r="F26" s="8" t="str">
        <f t="shared" si="1"/>
        <v/>
      </c>
      <c r="G26" s="64"/>
      <c r="H26" s="65" t="str">
        <f>IF(G26="Jā",_xlfn.XLOOKUP(F26,Likmes!$G$3:$G$9,Likmes!$H$3:$H$9,""),IF(G26="Nē",_xlfn.XLOOKUP(F26,Likmes!$G$3:$G$9,Likmes!$I$3:$I$9,""),""))</f>
        <v/>
      </c>
      <c r="I26" s="66" t="str">
        <f>IFERROR(C26*H26,"")</f>
        <v/>
      </c>
      <c r="J26" s="63"/>
      <c r="K26" s="18" t="str">
        <f t="shared" si="0"/>
        <v>✗</v>
      </c>
    </row>
    <row r="27" spans="1:11" s="39" customFormat="1" ht="11.5" x14ac:dyDescent="0.25">
      <c r="A27" s="38" t="s">
        <v>115</v>
      </c>
      <c r="B27" s="61"/>
      <c r="C27" s="49" t="str">
        <f>IF(Kopsavilkums!$D$15="","",Kopsavilkums!$D$15)</f>
        <v/>
      </c>
      <c r="D27" s="62"/>
      <c r="E27" s="63"/>
      <c r="F27" s="8" t="str">
        <f t="shared" si="1"/>
        <v/>
      </c>
      <c r="G27" s="64"/>
      <c r="H27" s="65" t="str">
        <f>IF(G27="Jā",_xlfn.XLOOKUP(F27,Likmes!$G$3:$G$9,Likmes!$H$3:$H$9,""),IF(G27="Nē",_xlfn.XLOOKUP(F27,Likmes!$G$3:$G$9,Likmes!$I$3:$I$9,""),""))</f>
        <v/>
      </c>
      <c r="I27" s="66" t="str">
        <f>IFERROR(C27*H27,"")</f>
        <v/>
      </c>
      <c r="J27" s="63"/>
      <c r="K27" s="18" t="str">
        <f t="shared" si="0"/>
        <v>✗</v>
      </c>
    </row>
    <row r="28" spans="1:11" s="39" customFormat="1" ht="11.5" x14ac:dyDescent="0.25">
      <c r="A28" s="38" t="s">
        <v>116</v>
      </c>
      <c r="B28" s="61"/>
      <c r="C28" s="49" t="str">
        <f>IF(Kopsavilkums!$D$15="","",Kopsavilkums!$D$15)</f>
        <v/>
      </c>
      <c r="D28" s="62"/>
      <c r="E28" s="63"/>
      <c r="F28" s="8" t="str">
        <f t="shared" si="1"/>
        <v/>
      </c>
      <c r="G28" s="64"/>
      <c r="H28" s="65" t="str">
        <f>IF(G28="Jā",_xlfn.XLOOKUP(F28,Likmes!$G$3:$G$9,Likmes!$H$3:$H$9,""),IF(G28="Nē",_xlfn.XLOOKUP(F28,Likmes!$G$3:$G$9,Likmes!$I$3:$I$9,""),""))</f>
        <v/>
      </c>
      <c r="I28" s="66" t="str">
        <f t="shared" ref="I28:I31" si="7">IFERROR(C28*H28,"")</f>
        <v/>
      </c>
      <c r="J28" s="63"/>
      <c r="K28" s="18" t="str">
        <f t="shared" si="0"/>
        <v>✗</v>
      </c>
    </row>
    <row r="29" spans="1:11" s="39" customFormat="1" ht="11.5" x14ac:dyDescent="0.25">
      <c r="A29" s="38" t="s">
        <v>144</v>
      </c>
      <c r="B29" s="61"/>
      <c r="C29" s="49" t="str">
        <f>IF(Kopsavilkums!$D$15="","",Kopsavilkums!$D$15)</f>
        <v/>
      </c>
      <c r="D29" s="62"/>
      <c r="E29" s="63"/>
      <c r="F29" s="8" t="str">
        <f t="shared" si="1"/>
        <v/>
      </c>
      <c r="G29" s="64"/>
      <c r="H29" s="65" t="str">
        <f>IF(G29="Jā",_xlfn.XLOOKUP(F29,Likmes!$G$3:$G$9,Likmes!$H$3:$H$9,""),IF(G29="Nē",_xlfn.XLOOKUP(F29,Likmes!$G$3:$G$9,Likmes!$I$3:$I$9,""),""))</f>
        <v/>
      </c>
      <c r="I29" s="66" t="str">
        <f t="shared" si="7"/>
        <v/>
      </c>
      <c r="J29" s="63"/>
      <c r="K29" s="18" t="str">
        <f t="shared" si="0"/>
        <v>✗</v>
      </c>
    </row>
    <row r="30" spans="1:11" s="39" customFormat="1" ht="11.5" x14ac:dyDescent="0.25">
      <c r="A30" s="38" t="s">
        <v>145</v>
      </c>
      <c r="B30" s="61"/>
      <c r="C30" s="49" t="str">
        <f>IF(Kopsavilkums!$D$15="","",Kopsavilkums!$D$15)</f>
        <v/>
      </c>
      <c r="D30" s="62"/>
      <c r="E30" s="63"/>
      <c r="F30" s="8" t="str">
        <f t="shared" si="1"/>
        <v/>
      </c>
      <c r="G30" s="64"/>
      <c r="H30" s="65" t="str">
        <f>IF(G30="Jā",_xlfn.XLOOKUP(F30,Likmes!$G$3:$G$9,Likmes!$H$3:$H$9,""),IF(G30="Nē",_xlfn.XLOOKUP(F30,Likmes!$G$3:$G$9,Likmes!$I$3:$I$9,""),""))</f>
        <v/>
      </c>
      <c r="I30" s="66" t="str">
        <f t="shared" si="7"/>
        <v/>
      </c>
      <c r="J30" s="63"/>
      <c r="K30" s="18" t="str">
        <f t="shared" si="0"/>
        <v>✗</v>
      </c>
    </row>
    <row r="31" spans="1:11" s="39" customFormat="1" ht="11.5" x14ac:dyDescent="0.25">
      <c r="A31" s="38" t="s">
        <v>146</v>
      </c>
      <c r="B31" s="61"/>
      <c r="C31" s="49" t="str">
        <f>IF(Kopsavilkums!$D$15="","",Kopsavilkums!$D$15)</f>
        <v/>
      </c>
      <c r="D31" s="62"/>
      <c r="E31" s="63"/>
      <c r="F31" s="8" t="str">
        <f t="shared" si="1"/>
        <v/>
      </c>
      <c r="G31" s="64"/>
      <c r="H31" s="65" t="str">
        <f>IF(G31="Jā",_xlfn.XLOOKUP(F31,Likmes!$G$3:$G$9,Likmes!$H$3:$H$9,""),IF(G31="Nē",_xlfn.XLOOKUP(F31,Likmes!$G$3:$G$9,Likmes!$I$3:$I$9,""),""))</f>
        <v/>
      </c>
      <c r="I31" s="66" t="str">
        <f t="shared" si="7"/>
        <v/>
      </c>
      <c r="J31" s="63"/>
      <c r="K31" s="18" t="str">
        <f t="shared" si="0"/>
        <v>✗</v>
      </c>
    </row>
    <row r="32" spans="1:11" s="39" customFormat="1" ht="11.5" x14ac:dyDescent="0.25">
      <c r="A32" s="40" t="str">
        <f>IF(Kopsavilkums!A16="","",Kopsavilkums!A16)</f>
        <v>5.</v>
      </c>
      <c r="B32" s="50" t="str">
        <f>IF(Kopsavilkums!B16="","",Kopsavilkums!B16)</f>
        <v/>
      </c>
      <c r="C32" s="58"/>
      <c r="D32" s="59"/>
      <c r="E32" s="59"/>
      <c r="F32" s="60"/>
      <c r="G32" s="59"/>
      <c r="H32" s="58"/>
      <c r="I32" s="52" t="str">
        <f>IF(SUM(I33:I38)=0,"",SUM(I33:I38))</f>
        <v/>
      </c>
      <c r="J32" s="68"/>
      <c r="K32" s="18"/>
    </row>
    <row r="33" spans="1:11" s="39" customFormat="1" ht="11.5" x14ac:dyDescent="0.25">
      <c r="A33" s="38" t="s">
        <v>12</v>
      </c>
      <c r="B33" s="61"/>
      <c r="C33" s="49" t="str">
        <f>IF(Kopsavilkums!$D$16="","",Kopsavilkums!$D$16)</f>
        <v/>
      </c>
      <c r="D33" s="62"/>
      <c r="E33" s="63"/>
      <c r="F33" s="8" t="str">
        <f t="shared" si="1"/>
        <v/>
      </c>
      <c r="G33" s="64"/>
      <c r="H33" s="65" t="str">
        <f>IF(G33="Jā",_xlfn.XLOOKUP(F33,Likmes!$G$3:$G$9,Likmes!$H$3:$H$9,""),IF(G33="Nē",_xlfn.XLOOKUP(F33,Likmes!$G$3:$G$9,Likmes!$I$3:$I$9,""),""))</f>
        <v/>
      </c>
      <c r="I33" s="66" t="str">
        <f>IFERROR(C33*H33,"")</f>
        <v/>
      </c>
      <c r="J33" s="63"/>
      <c r="K33" s="18" t="str">
        <f t="shared" si="0"/>
        <v>✗</v>
      </c>
    </row>
    <row r="34" spans="1:11" s="39" customFormat="1" ht="11.5" x14ac:dyDescent="0.25">
      <c r="A34" s="38" t="s">
        <v>117</v>
      </c>
      <c r="B34" s="61"/>
      <c r="C34" s="49" t="str">
        <f>IF(Kopsavilkums!$D$16="","",Kopsavilkums!$D$16)</f>
        <v/>
      </c>
      <c r="D34" s="62"/>
      <c r="E34" s="63"/>
      <c r="F34" s="8" t="str">
        <f t="shared" si="1"/>
        <v/>
      </c>
      <c r="G34" s="64"/>
      <c r="H34" s="65" t="str">
        <f>IF(G34="Jā",_xlfn.XLOOKUP(F34,Likmes!$G$3:$G$9,Likmes!$H$3:$H$9,""),IF(G34="Nē",_xlfn.XLOOKUP(F34,Likmes!$G$3:$G$9,Likmes!$I$3:$I$9,""),""))</f>
        <v/>
      </c>
      <c r="I34" s="66" t="str">
        <f>IFERROR(C34*H34,"")</f>
        <v/>
      </c>
      <c r="J34" s="63"/>
      <c r="K34" s="18" t="str">
        <f t="shared" ref="K34:K38" si="8">IF(J34="Jā","✓",IF(J34="","✗",""))</f>
        <v>✗</v>
      </c>
    </row>
    <row r="35" spans="1:11" s="39" customFormat="1" ht="11.5" x14ac:dyDescent="0.25">
      <c r="A35" s="38" t="s">
        <v>118</v>
      </c>
      <c r="B35" s="61"/>
      <c r="C35" s="49" t="str">
        <f>IF(Kopsavilkums!$D$16="","",Kopsavilkums!$D$16)</f>
        <v/>
      </c>
      <c r="D35" s="62"/>
      <c r="E35" s="63"/>
      <c r="F35" s="8" t="str">
        <f t="shared" si="1"/>
        <v/>
      </c>
      <c r="G35" s="64"/>
      <c r="H35" s="65" t="str">
        <f>IF(G35="Jā",_xlfn.XLOOKUP(F35,Likmes!$G$3:$G$9,Likmes!$H$3:$H$9,""),IF(G35="Nē",_xlfn.XLOOKUP(F35,Likmes!$G$3:$G$9,Likmes!$I$3:$I$9,""),""))</f>
        <v/>
      </c>
      <c r="I35" s="66" t="str">
        <f>IFERROR(C35*H35,"")</f>
        <v/>
      </c>
      <c r="J35" s="63"/>
      <c r="K35" s="18" t="str">
        <f t="shared" si="8"/>
        <v>✗</v>
      </c>
    </row>
    <row r="36" spans="1:11" s="39" customFormat="1" ht="11.5" x14ac:dyDescent="0.25">
      <c r="A36" s="38" t="s">
        <v>147</v>
      </c>
      <c r="B36" s="61"/>
      <c r="C36" s="49" t="str">
        <f>IF(Kopsavilkums!$D$16="","",Kopsavilkums!$D$16)</f>
        <v/>
      </c>
      <c r="D36" s="62"/>
      <c r="E36" s="63"/>
      <c r="F36" s="8" t="str">
        <f t="shared" si="1"/>
        <v/>
      </c>
      <c r="G36" s="64"/>
      <c r="H36" s="65" t="str">
        <f>IF(G36="Jā",_xlfn.XLOOKUP(F36,Likmes!$G$3:$G$9,Likmes!$H$3:$H$9,""),IF(G36="Nē",_xlfn.XLOOKUP(F36,Likmes!$G$3:$G$9,Likmes!$I$3:$I$9,""),""))</f>
        <v/>
      </c>
      <c r="I36" s="66" t="str">
        <f t="shared" ref="I36:I38" si="9">IFERROR(C36*H36,"")</f>
        <v/>
      </c>
      <c r="J36" s="63"/>
      <c r="K36" s="18" t="str">
        <f t="shared" si="8"/>
        <v>✗</v>
      </c>
    </row>
    <row r="37" spans="1:11" s="39" customFormat="1" ht="11.5" x14ac:dyDescent="0.25">
      <c r="A37" s="38" t="s">
        <v>148</v>
      </c>
      <c r="B37" s="61"/>
      <c r="C37" s="49" t="str">
        <f>IF(Kopsavilkums!$D$16="","",Kopsavilkums!$D$16)</f>
        <v/>
      </c>
      <c r="D37" s="62"/>
      <c r="E37" s="63"/>
      <c r="F37" s="8" t="str">
        <f t="shared" si="1"/>
        <v/>
      </c>
      <c r="G37" s="64"/>
      <c r="H37" s="65" t="str">
        <f>IF(G37="Jā",_xlfn.XLOOKUP(F37,Likmes!$G$3:$G$9,Likmes!$H$3:$H$9,""),IF(G37="Nē",_xlfn.XLOOKUP(F37,Likmes!$G$3:$G$9,Likmes!$I$3:$I$9,""),""))</f>
        <v/>
      </c>
      <c r="I37" s="66" t="str">
        <f t="shared" si="9"/>
        <v/>
      </c>
      <c r="J37" s="63"/>
      <c r="K37" s="18" t="str">
        <f t="shared" si="8"/>
        <v>✗</v>
      </c>
    </row>
    <row r="38" spans="1:11" s="39" customFormat="1" ht="11.5" x14ac:dyDescent="0.25">
      <c r="A38" s="38" t="s">
        <v>149</v>
      </c>
      <c r="B38" s="61"/>
      <c r="C38" s="49" t="str">
        <f>IF(Kopsavilkums!$D$16="","",Kopsavilkums!$D$16)</f>
        <v/>
      </c>
      <c r="D38" s="62"/>
      <c r="E38" s="63"/>
      <c r="F38" s="8" t="str">
        <f t="shared" si="1"/>
        <v/>
      </c>
      <c r="G38" s="64"/>
      <c r="H38" s="65" t="str">
        <f>IF(G38="Jā",_xlfn.XLOOKUP(F38,Likmes!$G$3:$G$9,Likmes!$H$3:$H$9,""),IF(G38="Nē",_xlfn.XLOOKUP(F38,Likmes!$G$3:$G$9,Likmes!$I$3:$I$9,""),""))</f>
        <v/>
      </c>
      <c r="I38" s="66" t="str">
        <f t="shared" si="9"/>
        <v/>
      </c>
      <c r="J38" s="63"/>
      <c r="K38" s="18" t="str">
        <f t="shared" si="8"/>
        <v>✗</v>
      </c>
    </row>
    <row r="39" spans="1:11" s="32" customFormat="1" ht="13" x14ac:dyDescent="0.3">
      <c r="A39" s="46"/>
      <c r="B39" s="73" t="s">
        <v>13</v>
      </c>
      <c r="C39" s="73"/>
      <c r="D39" s="73"/>
      <c r="E39" s="73"/>
      <c r="F39" s="73"/>
      <c r="G39" s="73"/>
      <c r="H39" s="73"/>
      <c r="I39" s="10">
        <f>SUM(I5:I10,I12:I17,I19:I24,I26:I31,I33:I38)</f>
        <v>0</v>
      </c>
      <c r="J39" s="47"/>
      <c r="K39" s="47"/>
    </row>
    <row r="40" spans="1:11" x14ac:dyDescent="0.35">
      <c r="A40" s="74" t="s">
        <v>95</v>
      </c>
      <c r="B40" s="74"/>
      <c r="C40" s="74"/>
      <c r="D40" s="74"/>
    </row>
    <row r="41" spans="1:11" ht="8.5" customHeight="1" x14ac:dyDescent="0.35"/>
    <row r="42" spans="1:11" ht="14" customHeight="1" x14ac:dyDescent="0.35">
      <c r="A42" s="77" t="s">
        <v>109</v>
      </c>
      <c r="B42" s="78"/>
      <c r="C42" s="78"/>
      <c r="D42" s="79"/>
      <c r="E42" s="76" t="s">
        <v>108</v>
      </c>
      <c r="F42" s="76"/>
      <c r="G42" s="76"/>
      <c r="H42" s="76"/>
      <c r="I42" s="76"/>
      <c r="J42" s="76"/>
      <c r="K42" s="76"/>
    </row>
    <row r="43" spans="1:11" x14ac:dyDescent="0.35">
      <c r="A43" s="75" t="s">
        <v>91</v>
      </c>
      <c r="B43" s="75"/>
      <c r="C43" s="75"/>
      <c r="D43" s="75"/>
      <c r="E43" s="75"/>
      <c r="F43" s="75"/>
      <c r="G43" s="75"/>
      <c r="H43" s="75"/>
      <c r="I43" s="75"/>
      <c r="J43" s="75"/>
      <c r="K43" s="75"/>
    </row>
    <row r="44" spans="1:11" x14ac:dyDescent="0.35">
      <c r="A44" s="48" t="s">
        <v>4</v>
      </c>
      <c r="B44" s="80" t="s">
        <v>110</v>
      </c>
      <c r="C44" s="81"/>
      <c r="D44" s="81"/>
      <c r="E44" s="82"/>
      <c r="F44" s="48" t="s">
        <v>74</v>
      </c>
      <c r="G44" s="80" t="s">
        <v>110</v>
      </c>
      <c r="H44" s="81"/>
      <c r="I44" s="81"/>
      <c r="J44" s="81"/>
      <c r="K44" s="82"/>
    </row>
    <row r="45" spans="1:11" ht="155.5" customHeight="1" x14ac:dyDescent="0.35">
      <c r="A45" s="83"/>
      <c r="B45" s="84"/>
      <c r="C45" s="84"/>
      <c r="D45" s="84"/>
      <c r="E45" s="85"/>
      <c r="F45" s="83"/>
      <c r="G45" s="84"/>
      <c r="H45" s="84"/>
      <c r="I45" s="84"/>
      <c r="J45" s="84"/>
      <c r="K45" s="85"/>
    </row>
    <row r="46" spans="1:11" ht="13.5" customHeight="1" x14ac:dyDescent="0.35"/>
    <row r="47" spans="1:11" x14ac:dyDescent="0.35">
      <c r="A47" s="48"/>
      <c r="B47" s="80" t="s">
        <v>110</v>
      </c>
      <c r="C47" s="81"/>
      <c r="D47" s="81"/>
      <c r="E47" s="82"/>
      <c r="F47" s="48"/>
      <c r="G47" s="80" t="s">
        <v>110</v>
      </c>
      <c r="H47" s="81"/>
      <c r="I47" s="81"/>
      <c r="J47" s="81"/>
      <c r="K47" s="82"/>
    </row>
    <row r="48" spans="1:11" ht="121.5" customHeight="1" x14ac:dyDescent="0.35">
      <c r="A48" s="83"/>
      <c r="B48" s="84"/>
      <c r="C48" s="84"/>
      <c r="D48" s="84"/>
      <c r="E48" s="85"/>
      <c r="F48" s="83"/>
      <c r="G48" s="84"/>
      <c r="H48" s="84"/>
      <c r="I48" s="84"/>
      <c r="J48" s="84"/>
      <c r="K48" s="85"/>
    </row>
    <row r="50" spans="1:11" x14ac:dyDescent="0.35">
      <c r="A50" s="48"/>
      <c r="B50" s="80" t="s">
        <v>110</v>
      </c>
      <c r="C50" s="81"/>
      <c r="D50" s="81"/>
      <c r="E50" s="82"/>
      <c r="F50" s="48"/>
      <c r="G50" s="80" t="s">
        <v>110</v>
      </c>
      <c r="H50" s="81"/>
      <c r="I50" s="81"/>
      <c r="J50" s="81"/>
      <c r="K50" s="82"/>
    </row>
    <row r="51" spans="1:11" ht="116" customHeight="1" x14ac:dyDescent="0.35">
      <c r="A51" s="83"/>
      <c r="B51" s="84"/>
      <c r="C51" s="84"/>
      <c r="D51" s="84"/>
      <c r="E51" s="85"/>
      <c r="F51" s="83"/>
      <c r="G51" s="84"/>
      <c r="H51" s="84"/>
      <c r="I51" s="84"/>
      <c r="J51" s="84"/>
      <c r="K51" s="85"/>
    </row>
    <row r="53" spans="1:11" x14ac:dyDescent="0.35">
      <c r="A53" s="48"/>
      <c r="B53" s="80" t="s">
        <v>110</v>
      </c>
      <c r="C53" s="81"/>
      <c r="D53" s="81"/>
      <c r="E53" s="82"/>
      <c r="F53" s="48"/>
      <c r="G53" s="80" t="s">
        <v>110</v>
      </c>
      <c r="H53" s="81"/>
      <c r="I53" s="81"/>
      <c r="J53" s="81"/>
      <c r="K53" s="82"/>
    </row>
    <row r="54" spans="1:11" ht="109" customHeight="1" x14ac:dyDescent="0.35">
      <c r="A54" s="83"/>
      <c r="B54" s="84"/>
      <c r="C54" s="84"/>
      <c r="D54" s="84"/>
      <c r="E54" s="85"/>
      <c r="F54" s="83"/>
      <c r="G54" s="84"/>
      <c r="H54" s="84"/>
      <c r="I54" s="84"/>
      <c r="J54" s="84"/>
      <c r="K54" s="85"/>
    </row>
    <row r="55" spans="1:11" x14ac:dyDescent="0.35">
      <c r="A55" s="48"/>
      <c r="B55" s="80" t="s">
        <v>110</v>
      </c>
      <c r="C55" s="81"/>
      <c r="D55" s="81"/>
      <c r="E55" s="82"/>
      <c r="F55" s="48"/>
      <c r="G55" s="80" t="s">
        <v>110</v>
      </c>
      <c r="H55" s="81"/>
      <c r="I55" s="81"/>
      <c r="J55" s="81"/>
      <c r="K55" s="82"/>
    </row>
    <row r="56" spans="1:11" ht="109" customHeight="1" x14ac:dyDescent="0.35">
      <c r="A56" s="83"/>
      <c r="B56" s="84"/>
      <c r="C56" s="84"/>
      <c r="D56" s="84"/>
      <c r="E56" s="85"/>
      <c r="F56" s="83"/>
      <c r="G56" s="84"/>
      <c r="H56" s="84"/>
      <c r="I56" s="84"/>
      <c r="J56" s="84"/>
      <c r="K56" s="85"/>
    </row>
    <row r="58" spans="1:11" x14ac:dyDescent="0.35">
      <c r="A58" s="48"/>
      <c r="B58" s="80" t="s">
        <v>110</v>
      </c>
      <c r="C58" s="81"/>
      <c r="D58" s="81"/>
      <c r="E58" s="82"/>
      <c r="F58" s="48"/>
      <c r="G58" s="80" t="s">
        <v>110</v>
      </c>
      <c r="H58" s="81"/>
      <c r="I58" s="81"/>
      <c r="J58" s="81"/>
      <c r="K58" s="82"/>
    </row>
    <row r="59" spans="1:11" ht="109" customHeight="1" x14ac:dyDescent="0.35">
      <c r="A59" s="83"/>
      <c r="B59" s="84"/>
      <c r="C59" s="84"/>
      <c r="D59" s="84"/>
      <c r="E59" s="85"/>
      <c r="F59" s="83"/>
      <c r="G59" s="84"/>
      <c r="H59" s="84"/>
      <c r="I59" s="84"/>
      <c r="J59" s="84"/>
      <c r="K59" s="85"/>
    </row>
    <row r="61" spans="1:11" x14ac:dyDescent="0.35">
      <c r="A61" s="48"/>
      <c r="B61" s="80" t="s">
        <v>110</v>
      </c>
      <c r="C61" s="81"/>
      <c r="D61" s="81"/>
      <c r="E61" s="82"/>
      <c r="F61" s="48"/>
      <c r="G61" s="80" t="s">
        <v>110</v>
      </c>
      <c r="H61" s="81"/>
      <c r="I61" s="81"/>
      <c r="J61" s="81"/>
      <c r="K61" s="82"/>
    </row>
    <row r="62" spans="1:11" ht="109" customHeight="1" x14ac:dyDescent="0.35">
      <c r="A62" s="83"/>
      <c r="B62" s="84"/>
      <c r="C62" s="84"/>
      <c r="D62" s="84"/>
      <c r="E62" s="85"/>
      <c r="F62" s="83"/>
      <c r="G62" s="84"/>
      <c r="H62" s="84"/>
      <c r="I62" s="84"/>
      <c r="J62" s="84"/>
      <c r="K62" s="85"/>
    </row>
    <row r="64" spans="1:11" x14ac:dyDescent="0.35">
      <c r="A64" s="48"/>
      <c r="B64" s="80" t="s">
        <v>110</v>
      </c>
      <c r="C64" s="81"/>
      <c r="D64" s="81"/>
      <c r="E64" s="82"/>
      <c r="F64" s="48"/>
      <c r="G64" s="80" t="s">
        <v>110</v>
      </c>
      <c r="H64" s="81"/>
      <c r="I64" s="81"/>
      <c r="J64" s="81"/>
      <c r="K64" s="82"/>
    </row>
    <row r="65" spans="1:11" ht="109" customHeight="1" x14ac:dyDescent="0.35">
      <c r="A65" s="83"/>
      <c r="B65" s="84"/>
      <c r="C65" s="84"/>
      <c r="D65" s="84"/>
      <c r="E65" s="85"/>
      <c r="F65" s="83"/>
      <c r="G65" s="84"/>
      <c r="H65" s="84"/>
      <c r="I65" s="84"/>
      <c r="J65" s="84"/>
      <c r="K65" s="85"/>
    </row>
    <row r="67" spans="1:11" x14ac:dyDescent="0.35">
      <c r="A67" s="48"/>
      <c r="B67" s="80" t="s">
        <v>110</v>
      </c>
      <c r="C67" s="81"/>
      <c r="D67" s="81"/>
      <c r="E67" s="82"/>
      <c r="F67" s="48"/>
      <c r="G67" s="80" t="s">
        <v>110</v>
      </c>
      <c r="H67" s="81"/>
      <c r="I67" s="81"/>
      <c r="J67" s="81"/>
      <c r="K67" s="82"/>
    </row>
    <row r="68" spans="1:11" ht="109" customHeight="1" x14ac:dyDescent="0.35">
      <c r="A68" s="83"/>
      <c r="B68" s="84"/>
      <c r="C68" s="84"/>
      <c r="D68" s="84"/>
      <c r="E68" s="85"/>
      <c r="F68" s="83"/>
      <c r="G68" s="84"/>
      <c r="H68" s="84"/>
      <c r="I68" s="84"/>
      <c r="J68" s="84"/>
      <c r="K68" s="85"/>
    </row>
    <row r="70" spans="1:11" x14ac:dyDescent="0.35">
      <c r="A70" s="48"/>
      <c r="B70" s="80" t="s">
        <v>110</v>
      </c>
      <c r="C70" s="81"/>
      <c r="D70" s="81"/>
      <c r="E70" s="82"/>
      <c r="F70" s="48"/>
      <c r="G70" s="80" t="s">
        <v>110</v>
      </c>
      <c r="H70" s="81"/>
      <c r="I70" s="81"/>
      <c r="J70" s="81"/>
      <c r="K70" s="82"/>
    </row>
    <row r="71" spans="1:11" ht="109" customHeight="1" x14ac:dyDescent="0.35">
      <c r="A71" s="83"/>
      <c r="B71" s="84"/>
      <c r="C71" s="84"/>
      <c r="D71" s="84"/>
      <c r="E71" s="85"/>
      <c r="F71" s="83"/>
      <c r="G71" s="84"/>
      <c r="H71" s="84"/>
      <c r="I71" s="84"/>
      <c r="J71" s="84"/>
      <c r="K71" s="85"/>
    </row>
    <row r="73" spans="1:11" x14ac:dyDescent="0.35">
      <c r="A73" s="48"/>
      <c r="B73" s="80" t="s">
        <v>110</v>
      </c>
      <c r="C73" s="81"/>
      <c r="D73" s="81"/>
      <c r="E73" s="82"/>
      <c r="F73" s="48"/>
      <c r="G73" s="80" t="s">
        <v>110</v>
      </c>
      <c r="H73" s="81"/>
      <c r="I73" s="81"/>
      <c r="J73" s="81"/>
      <c r="K73" s="82"/>
    </row>
    <row r="74" spans="1:11" ht="109" customHeight="1" x14ac:dyDescent="0.35">
      <c r="A74" s="83"/>
      <c r="B74" s="84"/>
      <c r="C74" s="84"/>
      <c r="D74" s="84"/>
      <c r="E74" s="85"/>
      <c r="F74" s="83"/>
      <c r="G74" s="84"/>
      <c r="H74" s="84"/>
      <c r="I74" s="84"/>
      <c r="J74" s="84"/>
      <c r="K74" s="85"/>
    </row>
    <row r="76" spans="1:11" x14ac:dyDescent="0.35">
      <c r="A76" s="48"/>
      <c r="B76" s="80" t="s">
        <v>110</v>
      </c>
      <c r="C76" s="81"/>
      <c r="D76" s="81"/>
      <c r="E76" s="82"/>
      <c r="F76" s="48"/>
      <c r="G76" s="80" t="s">
        <v>110</v>
      </c>
      <c r="H76" s="81"/>
      <c r="I76" s="81"/>
      <c r="J76" s="81"/>
      <c r="K76" s="82"/>
    </row>
    <row r="77" spans="1:11" ht="109" customHeight="1" x14ac:dyDescent="0.35">
      <c r="A77" s="83"/>
      <c r="B77" s="84"/>
      <c r="C77" s="84"/>
      <c r="D77" s="84"/>
      <c r="E77" s="85"/>
      <c r="F77" s="83"/>
      <c r="G77" s="84"/>
      <c r="H77" s="84"/>
      <c r="I77" s="84"/>
      <c r="J77" s="84"/>
      <c r="K77" s="85"/>
    </row>
    <row r="79" spans="1:11" x14ac:dyDescent="0.35">
      <c r="A79" s="48"/>
      <c r="B79" s="80" t="s">
        <v>110</v>
      </c>
      <c r="C79" s="81"/>
      <c r="D79" s="81"/>
      <c r="E79" s="82"/>
      <c r="F79" s="48"/>
      <c r="G79" s="80" t="s">
        <v>110</v>
      </c>
      <c r="H79" s="81"/>
      <c r="I79" s="81"/>
      <c r="J79" s="81"/>
      <c r="K79" s="82"/>
    </row>
    <row r="80" spans="1:11" ht="109" customHeight="1" x14ac:dyDescent="0.35">
      <c r="A80" s="83"/>
      <c r="B80" s="84"/>
      <c r="C80" s="84"/>
      <c r="D80" s="84"/>
      <c r="E80" s="85"/>
      <c r="F80" s="83"/>
      <c r="G80" s="84"/>
      <c r="H80" s="84"/>
      <c r="I80" s="84"/>
      <c r="J80" s="84"/>
      <c r="K80" s="85"/>
    </row>
    <row r="82" spans="1:11" x14ac:dyDescent="0.35">
      <c r="A82" s="48"/>
      <c r="B82" s="80" t="s">
        <v>110</v>
      </c>
      <c r="C82" s="81"/>
      <c r="D82" s="81"/>
      <c r="E82" s="82"/>
      <c r="F82" s="48"/>
      <c r="G82" s="80" t="s">
        <v>110</v>
      </c>
      <c r="H82" s="81"/>
      <c r="I82" s="81"/>
      <c r="J82" s="81"/>
      <c r="K82" s="82"/>
    </row>
    <row r="83" spans="1:11" ht="109" customHeight="1" x14ac:dyDescent="0.35">
      <c r="A83" s="83"/>
      <c r="B83" s="84"/>
      <c r="C83" s="84"/>
      <c r="D83" s="84"/>
      <c r="E83" s="85"/>
      <c r="F83" s="83"/>
      <c r="G83" s="84"/>
      <c r="H83" s="84"/>
      <c r="I83" s="84"/>
      <c r="J83" s="84"/>
      <c r="K83" s="85"/>
    </row>
    <row r="85" spans="1:11" x14ac:dyDescent="0.35">
      <c r="A85" s="48"/>
      <c r="B85" s="80" t="s">
        <v>110</v>
      </c>
      <c r="C85" s="81"/>
      <c r="D85" s="81"/>
      <c r="E85" s="82"/>
      <c r="F85" s="48"/>
      <c r="G85" s="80" t="s">
        <v>110</v>
      </c>
      <c r="H85" s="81"/>
      <c r="I85" s="81"/>
      <c r="J85" s="81"/>
      <c r="K85" s="82"/>
    </row>
    <row r="86" spans="1:11" ht="109" customHeight="1" x14ac:dyDescent="0.35">
      <c r="A86" s="83"/>
      <c r="B86" s="84"/>
      <c r="C86" s="84"/>
      <c r="D86" s="84"/>
      <c r="E86" s="85"/>
      <c r="F86" s="83"/>
      <c r="G86" s="84"/>
      <c r="H86" s="84"/>
      <c r="I86" s="84"/>
      <c r="J86" s="84"/>
      <c r="K86" s="85"/>
    </row>
    <row r="88" spans="1:11" x14ac:dyDescent="0.35">
      <c r="A88" s="48"/>
      <c r="B88" s="80" t="s">
        <v>110</v>
      </c>
      <c r="C88" s="81"/>
      <c r="D88" s="81"/>
      <c r="E88" s="82"/>
      <c r="F88" s="48"/>
      <c r="G88" s="80" t="s">
        <v>110</v>
      </c>
      <c r="H88" s="81"/>
      <c r="I88" s="81"/>
      <c r="J88" s="81"/>
      <c r="K88" s="82"/>
    </row>
    <row r="89" spans="1:11" ht="109" customHeight="1" x14ac:dyDescent="0.35">
      <c r="A89" s="83"/>
      <c r="B89" s="84"/>
      <c r="C89" s="84"/>
      <c r="D89" s="84"/>
      <c r="E89" s="85"/>
      <c r="F89" s="83"/>
      <c r="G89" s="84"/>
      <c r="H89" s="84"/>
      <c r="I89" s="84"/>
      <c r="J89" s="84"/>
      <c r="K89" s="85"/>
    </row>
    <row r="91" spans="1:11" x14ac:dyDescent="0.35">
      <c r="A91" s="48"/>
      <c r="B91" s="80" t="s">
        <v>110</v>
      </c>
      <c r="C91" s="81"/>
      <c r="D91" s="81"/>
      <c r="E91" s="82"/>
      <c r="F91" s="48"/>
      <c r="G91" s="80" t="s">
        <v>110</v>
      </c>
      <c r="H91" s="81"/>
      <c r="I91" s="81"/>
      <c r="J91" s="81"/>
      <c r="K91" s="82"/>
    </row>
    <row r="92" spans="1:11" ht="109" customHeight="1" x14ac:dyDescent="0.35">
      <c r="A92" s="83"/>
      <c r="B92" s="84"/>
      <c r="C92" s="84"/>
      <c r="D92" s="84"/>
      <c r="E92" s="85"/>
      <c r="F92" s="83"/>
      <c r="G92" s="84"/>
      <c r="H92" s="84"/>
      <c r="I92" s="84"/>
      <c r="J92" s="84"/>
      <c r="K92" s="85"/>
    </row>
    <row r="94" spans="1:11" x14ac:dyDescent="0.35">
      <c r="A94" s="48"/>
      <c r="B94" s="80" t="s">
        <v>110</v>
      </c>
      <c r="C94" s="81"/>
      <c r="D94" s="81"/>
      <c r="E94" s="82"/>
      <c r="F94" s="48"/>
      <c r="G94" s="80" t="s">
        <v>110</v>
      </c>
      <c r="H94" s="81"/>
      <c r="I94" s="81"/>
      <c r="J94" s="81"/>
      <c r="K94" s="82"/>
    </row>
    <row r="95" spans="1:11" ht="109" customHeight="1" x14ac:dyDescent="0.35">
      <c r="A95" s="83"/>
      <c r="B95" s="84"/>
      <c r="C95" s="84"/>
      <c r="D95" s="84"/>
      <c r="E95" s="85"/>
      <c r="F95" s="83"/>
      <c r="G95" s="84"/>
      <c r="H95" s="84"/>
      <c r="I95" s="84"/>
      <c r="J95" s="84"/>
      <c r="K95" s="85"/>
    </row>
  </sheetData>
  <sheetProtection algorithmName="SHA-512" hashValue="tfXECZo9JNM/D9exkVccLqymRcRLhEl17hLCq80BNf/7Jz5xrV9MMk8DI9JVsO5WtqUaMf78ijNj/ZdO67CTeg==" saltValue="5DkSaD2ohMLMnaCu/JsLlg==" spinCount="100000" sheet="1" objects="1" scenarios="1" formatColumns="0" formatRows="0"/>
  <dataConsolidate/>
  <mergeCells count="79">
    <mergeCell ref="A92:E92"/>
    <mergeCell ref="F92:K92"/>
    <mergeCell ref="B94:E94"/>
    <mergeCell ref="G94:K94"/>
    <mergeCell ref="A95:E95"/>
    <mergeCell ref="F95:K95"/>
    <mergeCell ref="B88:E88"/>
    <mergeCell ref="G88:K88"/>
    <mergeCell ref="A89:E89"/>
    <mergeCell ref="F89:K89"/>
    <mergeCell ref="B91:E91"/>
    <mergeCell ref="G91:K91"/>
    <mergeCell ref="A83:E83"/>
    <mergeCell ref="F83:K83"/>
    <mergeCell ref="B85:E85"/>
    <mergeCell ref="G85:K85"/>
    <mergeCell ref="A86:E86"/>
    <mergeCell ref="F86:K86"/>
    <mergeCell ref="B79:E79"/>
    <mergeCell ref="G79:K79"/>
    <mergeCell ref="A80:E80"/>
    <mergeCell ref="F80:K80"/>
    <mergeCell ref="B82:E82"/>
    <mergeCell ref="G82:K82"/>
    <mergeCell ref="A74:E74"/>
    <mergeCell ref="F74:K74"/>
    <mergeCell ref="B76:E76"/>
    <mergeCell ref="G76:K76"/>
    <mergeCell ref="A77:E77"/>
    <mergeCell ref="F77:K77"/>
    <mergeCell ref="B70:E70"/>
    <mergeCell ref="G70:K70"/>
    <mergeCell ref="A71:E71"/>
    <mergeCell ref="F71:K71"/>
    <mergeCell ref="B73:E73"/>
    <mergeCell ref="G73:K73"/>
    <mergeCell ref="A65:E65"/>
    <mergeCell ref="F65:K65"/>
    <mergeCell ref="B67:E67"/>
    <mergeCell ref="G67:K67"/>
    <mergeCell ref="A68:E68"/>
    <mergeCell ref="F68:K68"/>
    <mergeCell ref="B61:E61"/>
    <mergeCell ref="G61:K61"/>
    <mergeCell ref="B64:E64"/>
    <mergeCell ref="G64:K64"/>
    <mergeCell ref="A59:E59"/>
    <mergeCell ref="F59:K59"/>
    <mergeCell ref="B50:E50"/>
    <mergeCell ref="G50:K50"/>
    <mergeCell ref="A62:E62"/>
    <mergeCell ref="F62:K62"/>
    <mergeCell ref="A56:E56"/>
    <mergeCell ref="F56:K56"/>
    <mergeCell ref="A51:E51"/>
    <mergeCell ref="F51:K51"/>
    <mergeCell ref="A54:E54"/>
    <mergeCell ref="F54:K54"/>
    <mergeCell ref="B53:E53"/>
    <mergeCell ref="G53:K53"/>
    <mergeCell ref="B55:E55"/>
    <mergeCell ref="G55:K55"/>
    <mergeCell ref="B58:E58"/>
    <mergeCell ref="G58:K58"/>
    <mergeCell ref="B44:E44"/>
    <mergeCell ref="G44:K44"/>
    <mergeCell ref="A48:E48"/>
    <mergeCell ref="F48:K48"/>
    <mergeCell ref="B47:E47"/>
    <mergeCell ref="G47:K47"/>
    <mergeCell ref="A45:E45"/>
    <mergeCell ref="F45:K45"/>
    <mergeCell ref="A2:K2"/>
    <mergeCell ref="J3:K3"/>
    <mergeCell ref="B39:H39"/>
    <mergeCell ref="A40:D40"/>
    <mergeCell ref="A43:K43"/>
    <mergeCell ref="E42:K42"/>
    <mergeCell ref="A42:D42"/>
  </mergeCells>
  <dataValidations count="3">
    <dataValidation type="list" allowBlank="1" showInputMessage="1" showErrorMessage="1" sqref="G33:G38 G26:G31 G5:G10 G12:G17 G19:G24" xr:uid="{999FF0AA-8D2A-4C98-BD4A-CFBDB80F49EC}">
      <formula1>"Jā, Nē"</formula1>
    </dataValidation>
    <dataValidation type="list" allowBlank="1" showInputMessage="1" showErrorMessage="1" sqref="J26:J31 J33:J38 J5:J10 J12:J17 J19:J24" xr:uid="{4FAE8B91-6DCD-45B6-8930-A0F1EC704D43}">
      <formula1>"Jā"</formula1>
    </dataValidation>
    <dataValidation type="list" allowBlank="1" showInputMessage="1" showErrorMessage="1" sqref="B19:B24 B12:B17 B26:B31 B5:B10 B33:B38" xr:uid="{8D530616-ED82-4B8F-96DE-9E81B783E3A5}">
      <formula1>"starptautiskais brauciens, iekšzemes brauciens"</formula1>
    </dataValidation>
  </dataValidations>
  <hyperlinks>
    <hyperlink ref="E42" r:id="rId1" xr:uid="{8789C281-6034-4ECE-989A-3FBD5311195A}"/>
  </hyperlinks>
  <pageMargins left="0.7" right="0.7" top="0.27500000000000002" bottom="0.19375000000000001" header="0.3" footer="0.3"/>
  <pageSetup scale="62" fitToHeight="0" orientation="portrait"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FC2-AD31-4740-825D-CD654BE45755}">
  <sheetPr>
    <pageSetUpPr fitToPage="1"/>
  </sheetPr>
  <dimension ref="A1:J56"/>
  <sheetViews>
    <sheetView workbookViewId="0">
      <selection activeCell="G45" sqref="G45"/>
    </sheetView>
  </sheetViews>
  <sheetFormatPr defaultColWidth="24.26953125" defaultRowHeight="13" x14ac:dyDescent="0.3"/>
  <cols>
    <col min="1" max="1" width="24.26953125" style="24"/>
    <col min="2" max="2" width="19.36328125" style="24" customWidth="1"/>
    <col min="3" max="3" width="7.453125" style="24" customWidth="1"/>
    <col min="4" max="4" width="24.26953125" style="24"/>
    <col min="5" max="5" width="17.26953125" style="24" customWidth="1"/>
    <col min="6" max="6" width="6.453125" style="24" customWidth="1"/>
    <col min="7" max="7" width="21.08984375" style="24" customWidth="1"/>
    <col min="8" max="9" width="24.26953125" style="24"/>
    <col min="10" max="10" width="14.1796875" style="24" customWidth="1"/>
    <col min="11" max="11" width="28.6328125" style="24" customWidth="1"/>
    <col min="12" max="16384" width="24.26953125" style="24"/>
  </cols>
  <sheetData>
    <row r="1" spans="1:10" ht="29.5" customHeight="1" x14ac:dyDescent="0.3">
      <c r="A1" s="106" t="s">
        <v>17</v>
      </c>
      <c r="B1" s="107"/>
      <c r="D1" s="108" t="s">
        <v>73</v>
      </c>
      <c r="E1" s="108"/>
      <c r="G1" s="108" t="s">
        <v>86</v>
      </c>
      <c r="H1" s="108"/>
      <c r="I1" s="108"/>
      <c r="J1" s="26"/>
    </row>
    <row r="2" spans="1:10" x14ac:dyDescent="0.3">
      <c r="A2" s="27" t="s">
        <v>18</v>
      </c>
      <c r="B2" s="25" t="s">
        <v>72</v>
      </c>
      <c r="D2" s="27" t="s">
        <v>18</v>
      </c>
      <c r="E2" s="25" t="s">
        <v>72</v>
      </c>
      <c r="G2" s="28" t="s">
        <v>76</v>
      </c>
      <c r="H2" s="28" t="s">
        <v>77</v>
      </c>
      <c r="I2" s="28" t="s">
        <v>78</v>
      </c>
    </row>
    <row r="3" spans="1:10" x14ac:dyDescent="0.3">
      <c r="A3" s="29" t="s">
        <v>19</v>
      </c>
      <c r="B3" s="30">
        <v>101</v>
      </c>
      <c r="D3" s="29" t="s">
        <v>19</v>
      </c>
      <c r="E3" s="30">
        <v>50</v>
      </c>
      <c r="G3" s="30" t="s">
        <v>79</v>
      </c>
      <c r="H3" s="30">
        <v>56</v>
      </c>
      <c r="I3" s="31">
        <v>28</v>
      </c>
    </row>
    <row r="4" spans="1:10" x14ac:dyDescent="0.3">
      <c r="A4" s="29" t="s">
        <v>21</v>
      </c>
      <c r="B4" s="30">
        <v>157</v>
      </c>
      <c r="D4" s="29" t="s">
        <v>21</v>
      </c>
      <c r="E4" s="30">
        <v>85</v>
      </c>
      <c r="G4" s="30" t="s">
        <v>80</v>
      </c>
      <c r="H4" s="30">
        <v>285</v>
      </c>
      <c r="I4" s="31">
        <v>211</v>
      </c>
    </row>
    <row r="5" spans="1:10" x14ac:dyDescent="0.3">
      <c r="A5" s="29" t="s">
        <v>23</v>
      </c>
      <c r="B5" s="30">
        <v>115</v>
      </c>
      <c r="D5" s="29" t="s">
        <v>23</v>
      </c>
      <c r="E5" s="30">
        <v>70</v>
      </c>
      <c r="G5" s="30" t="s">
        <v>81</v>
      </c>
      <c r="H5" s="30">
        <v>417</v>
      </c>
      <c r="I5" s="30">
        <v>309</v>
      </c>
    </row>
    <row r="6" spans="1:10" x14ac:dyDescent="0.3">
      <c r="A6" s="29" t="s">
        <v>25</v>
      </c>
      <c r="B6" s="30">
        <v>126</v>
      </c>
      <c r="D6" s="29" t="s">
        <v>25</v>
      </c>
      <c r="E6" s="30">
        <v>102</v>
      </c>
      <c r="G6" s="30" t="s">
        <v>82</v>
      </c>
      <c r="H6" s="30">
        <v>535</v>
      </c>
      <c r="I6" s="30">
        <v>395</v>
      </c>
    </row>
    <row r="7" spans="1:10" x14ac:dyDescent="0.3">
      <c r="A7" s="29" t="s">
        <v>27</v>
      </c>
      <c r="B7" s="30">
        <v>136</v>
      </c>
      <c r="D7" s="29" t="s">
        <v>27</v>
      </c>
      <c r="E7" s="30">
        <v>70</v>
      </c>
      <c r="G7" s="30" t="s">
        <v>83</v>
      </c>
      <c r="H7" s="30">
        <v>785</v>
      </c>
      <c r="I7" s="30">
        <v>580</v>
      </c>
    </row>
    <row r="8" spans="1:10" x14ac:dyDescent="0.3">
      <c r="A8" s="29" t="s">
        <v>29</v>
      </c>
      <c r="B8" s="30">
        <v>108</v>
      </c>
      <c r="D8" s="29" t="s">
        <v>29</v>
      </c>
      <c r="E8" s="30">
        <v>90</v>
      </c>
      <c r="G8" s="30" t="s">
        <v>84</v>
      </c>
      <c r="H8" s="30">
        <v>1188</v>
      </c>
      <c r="I8" s="30">
        <v>1188</v>
      </c>
    </row>
    <row r="9" spans="1:10" x14ac:dyDescent="0.3">
      <c r="A9" s="29" t="s">
        <v>31</v>
      </c>
      <c r="B9" s="30">
        <v>137</v>
      </c>
      <c r="D9" s="29" t="s">
        <v>31</v>
      </c>
      <c r="E9" s="30">
        <v>102</v>
      </c>
      <c r="G9" s="30" t="s">
        <v>85</v>
      </c>
      <c r="H9" s="30">
        <v>1735</v>
      </c>
      <c r="I9" s="30">
        <v>1735</v>
      </c>
    </row>
    <row r="10" spans="1:10" x14ac:dyDescent="0.3">
      <c r="A10" s="29" t="s">
        <v>33</v>
      </c>
      <c r="B10" s="30">
        <v>90</v>
      </c>
      <c r="D10" s="29" t="s">
        <v>33</v>
      </c>
      <c r="E10" s="30">
        <v>65</v>
      </c>
    </row>
    <row r="11" spans="1:10" x14ac:dyDescent="0.3">
      <c r="A11" s="29" t="s">
        <v>35</v>
      </c>
      <c r="B11" s="30">
        <v>110</v>
      </c>
      <c r="D11" s="29" t="s">
        <v>35</v>
      </c>
      <c r="E11" s="30">
        <v>57</v>
      </c>
    </row>
    <row r="12" spans="1:10" x14ac:dyDescent="0.3">
      <c r="A12" s="29" t="s">
        <v>37</v>
      </c>
      <c r="B12" s="30">
        <v>104</v>
      </c>
      <c r="D12" s="29" t="s">
        <v>37</v>
      </c>
      <c r="E12" s="30">
        <v>75</v>
      </c>
    </row>
    <row r="13" spans="1:10" x14ac:dyDescent="0.3">
      <c r="A13" s="29" t="s">
        <v>39</v>
      </c>
      <c r="B13" s="30">
        <v>120</v>
      </c>
      <c r="D13" s="29" t="s">
        <v>39</v>
      </c>
      <c r="E13" s="30">
        <v>88</v>
      </c>
    </row>
    <row r="14" spans="1:10" x14ac:dyDescent="0.3">
      <c r="A14" s="29" t="s">
        <v>41</v>
      </c>
      <c r="B14" s="30">
        <v>107</v>
      </c>
      <c r="D14" s="29" t="s">
        <v>41</v>
      </c>
      <c r="E14" s="30">
        <v>70</v>
      </c>
    </row>
    <row r="15" spans="1:10" x14ac:dyDescent="0.3">
      <c r="A15" s="29" t="s">
        <v>42</v>
      </c>
      <c r="B15" s="30">
        <v>158</v>
      </c>
      <c r="D15" s="29" t="s">
        <v>42</v>
      </c>
      <c r="E15" s="30">
        <v>124</v>
      </c>
    </row>
    <row r="16" spans="1:10" x14ac:dyDescent="0.3">
      <c r="A16" s="29" t="s">
        <v>44</v>
      </c>
      <c r="B16" s="30">
        <v>152</v>
      </c>
      <c r="D16" s="29" t="s">
        <v>44</v>
      </c>
      <c r="E16" s="30">
        <v>65</v>
      </c>
      <c r="H16" s="23"/>
    </row>
    <row r="17" spans="1:5" x14ac:dyDescent="0.3">
      <c r="A17" s="29" t="s">
        <v>46</v>
      </c>
      <c r="B17" s="30">
        <v>107</v>
      </c>
      <c r="D17" s="29" t="s">
        <v>46</v>
      </c>
      <c r="E17" s="30">
        <v>80</v>
      </c>
    </row>
    <row r="18" spans="1:5" x14ac:dyDescent="0.3">
      <c r="A18" s="29" t="s">
        <v>48</v>
      </c>
      <c r="B18" s="30">
        <v>146</v>
      </c>
      <c r="D18" s="29" t="s">
        <v>48</v>
      </c>
      <c r="E18" s="30">
        <v>113</v>
      </c>
    </row>
    <row r="19" spans="1:5" x14ac:dyDescent="0.3">
      <c r="A19" s="29" t="s">
        <v>50</v>
      </c>
      <c r="B19" s="30">
        <v>166</v>
      </c>
      <c r="D19" s="29" t="s">
        <v>50</v>
      </c>
      <c r="E19" s="30">
        <v>102</v>
      </c>
    </row>
    <row r="20" spans="1:5" x14ac:dyDescent="0.3">
      <c r="A20" s="29" t="s">
        <v>52</v>
      </c>
      <c r="B20" s="30">
        <v>119</v>
      </c>
      <c r="D20" s="29" t="s">
        <v>52</v>
      </c>
      <c r="E20" s="30">
        <v>97</v>
      </c>
    </row>
    <row r="21" spans="1:5" x14ac:dyDescent="0.3">
      <c r="A21" s="29" t="s">
        <v>54</v>
      </c>
      <c r="B21" s="30">
        <v>134</v>
      </c>
      <c r="D21" s="29" t="s">
        <v>54</v>
      </c>
      <c r="E21" s="30">
        <v>80</v>
      </c>
    </row>
    <row r="22" spans="1:5" x14ac:dyDescent="0.3">
      <c r="A22" s="29" t="s">
        <v>56</v>
      </c>
      <c r="B22" s="30">
        <v>107</v>
      </c>
      <c r="D22" s="29" t="s">
        <v>56</v>
      </c>
      <c r="E22" s="30">
        <v>82</v>
      </c>
    </row>
    <row r="23" spans="1:5" x14ac:dyDescent="0.3">
      <c r="A23" s="29" t="s">
        <v>58</v>
      </c>
      <c r="B23" s="30">
        <v>105</v>
      </c>
      <c r="D23" s="29" t="s">
        <v>58</v>
      </c>
      <c r="E23" s="30">
        <v>64</v>
      </c>
    </row>
    <row r="24" spans="1:5" x14ac:dyDescent="0.3">
      <c r="A24" s="29" t="s">
        <v>60</v>
      </c>
      <c r="B24" s="30">
        <v>190</v>
      </c>
      <c r="D24" s="29" t="s">
        <v>60</v>
      </c>
      <c r="E24" s="30">
        <v>85</v>
      </c>
    </row>
    <row r="25" spans="1:5" x14ac:dyDescent="0.3">
      <c r="A25" s="29" t="s">
        <v>62</v>
      </c>
      <c r="B25" s="30">
        <v>139</v>
      </c>
      <c r="D25" s="29" t="s">
        <v>62</v>
      </c>
      <c r="E25" s="30">
        <v>108</v>
      </c>
    </row>
    <row r="26" spans="1:5" x14ac:dyDescent="0.3">
      <c r="A26" s="29" t="s">
        <v>64</v>
      </c>
      <c r="B26" s="30">
        <v>187</v>
      </c>
      <c r="D26" s="29" t="s">
        <v>64</v>
      </c>
      <c r="E26" s="30">
        <v>105</v>
      </c>
    </row>
    <row r="27" spans="1:5" x14ac:dyDescent="0.3">
      <c r="A27" s="29" t="s">
        <v>66</v>
      </c>
      <c r="B27" s="30">
        <v>114</v>
      </c>
      <c r="D27" s="29" t="s">
        <v>66</v>
      </c>
      <c r="E27" s="30">
        <v>98</v>
      </c>
    </row>
    <row r="28" spans="1:5" x14ac:dyDescent="0.3">
      <c r="A28" s="29" t="s">
        <v>68</v>
      </c>
      <c r="B28" s="30">
        <v>140</v>
      </c>
      <c r="D28" s="29" t="s">
        <v>68</v>
      </c>
      <c r="E28" s="30">
        <v>60</v>
      </c>
    </row>
    <row r="29" spans="1:5" x14ac:dyDescent="0.3">
      <c r="A29" s="29" t="s">
        <v>70</v>
      </c>
      <c r="B29" s="30">
        <v>92</v>
      </c>
      <c r="D29" s="29" t="s">
        <v>70</v>
      </c>
      <c r="E29" s="30">
        <v>60</v>
      </c>
    </row>
    <row r="30" spans="1:5" x14ac:dyDescent="0.3">
      <c r="A30" s="29" t="s">
        <v>20</v>
      </c>
      <c r="B30" s="30">
        <v>154</v>
      </c>
      <c r="D30" s="29" t="s">
        <v>20</v>
      </c>
      <c r="E30" s="30">
        <v>70</v>
      </c>
    </row>
    <row r="31" spans="1:5" x14ac:dyDescent="0.3">
      <c r="A31" s="29" t="s">
        <v>22</v>
      </c>
      <c r="B31" s="30">
        <v>146</v>
      </c>
      <c r="D31" s="29" t="s">
        <v>22</v>
      </c>
      <c r="E31" s="30">
        <v>50</v>
      </c>
    </row>
    <row r="32" spans="1:5" x14ac:dyDescent="0.3">
      <c r="A32" s="29" t="s">
        <v>24</v>
      </c>
      <c r="B32" s="30">
        <v>135</v>
      </c>
      <c r="D32" s="29" t="s">
        <v>24</v>
      </c>
      <c r="E32" s="30">
        <v>80</v>
      </c>
    </row>
    <row r="33" spans="1:5" x14ac:dyDescent="0.3">
      <c r="A33" s="29" t="s">
        <v>26</v>
      </c>
      <c r="B33" s="30">
        <v>94</v>
      </c>
      <c r="D33" s="29" t="s">
        <v>26</v>
      </c>
      <c r="E33" s="30">
        <v>69</v>
      </c>
    </row>
    <row r="34" spans="1:5" x14ac:dyDescent="0.3">
      <c r="A34" s="29" t="s">
        <v>28</v>
      </c>
      <c r="B34" s="30">
        <v>163</v>
      </c>
      <c r="D34" s="29" t="s">
        <v>28</v>
      </c>
      <c r="E34" s="30">
        <v>98</v>
      </c>
    </row>
    <row r="35" spans="1:5" x14ac:dyDescent="0.3">
      <c r="A35" s="29" t="s">
        <v>30</v>
      </c>
      <c r="B35" s="30">
        <v>141</v>
      </c>
      <c r="D35" s="29" t="s">
        <v>30</v>
      </c>
      <c r="E35" s="30">
        <v>88</v>
      </c>
    </row>
    <row r="36" spans="1:5" x14ac:dyDescent="0.3">
      <c r="A36" s="29" t="s">
        <v>32</v>
      </c>
      <c r="B36" s="30">
        <v>133</v>
      </c>
      <c r="D36" s="29" t="s">
        <v>32</v>
      </c>
      <c r="E36" s="30">
        <v>80</v>
      </c>
    </row>
    <row r="37" spans="1:5" x14ac:dyDescent="0.3">
      <c r="A37" s="29" t="s">
        <v>34</v>
      </c>
      <c r="B37" s="30">
        <v>98</v>
      </c>
      <c r="D37" s="29" t="s">
        <v>34</v>
      </c>
      <c r="E37" s="30">
        <v>60</v>
      </c>
    </row>
    <row r="38" spans="1:5" x14ac:dyDescent="0.3">
      <c r="A38" s="29" t="s">
        <v>36</v>
      </c>
      <c r="B38" s="30">
        <v>129</v>
      </c>
      <c r="D38" s="29" t="s">
        <v>36</v>
      </c>
      <c r="E38" s="30">
        <v>75</v>
      </c>
    </row>
    <row r="39" spans="1:5" x14ac:dyDescent="0.3">
      <c r="A39" s="29" t="s">
        <v>38</v>
      </c>
      <c r="B39" s="30">
        <v>133</v>
      </c>
      <c r="D39" s="29" t="s">
        <v>38</v>
      </c>
      <c r="E39" s="30">
        <v>103</v>
      </c>
    </row>
    <row r="40" spans="1:5" x14ac:dyDescent="0.3">
      <c r="A40" s="29" t="s">
        <v>40</v>
      </c>
      <c r="B40" s="30">
        <v>95</v>
      </c>
      <c r="D40" s="29" t="s">
        <v>40</v>
      </c>
      <c r="E40" s="30">
        <v>50</v>
      </c>
    </row>
    <row r="41" spans="1:5" x14ac:dyDescent="0.3">
      <c r="A41" s="29" t="s">
        <v>16</v>
      </c>
      <c r="B41" s="30">
        <v>145</v>
      </c>
      <c r="D41" s="29" t="s">
        <v>16</v>
      </c>
      <c r="E41" s="30">
        <v>80</v>
      </c>
    </row>
    <row r="42" spans="1:5" x14ac:dyDescent="0.3">
      <c r="A42" s="29" t="s">
        <v>43</v>
      </c>
      <c r="B42" s="30">
        <v>140</v>
      </c>
      <c r="D42" s="29" t="s">
        <v>43</v>
      </c>
      <c r="E42" s="30">
        <v>60</v>
      </c>
    </row>
    <row r="43" spans="1:5" x14ac:dyDescent="0.3">
      <c r="A43" s="29" t="s">
        <v>45</v>
      </c>
      <c r="B43" s="30">
        <v>103</v>
      </c>
      <c r="D43" s="29" t="s">
        <v>45</v>
      </c>
      <c r="E43" s="30">
        <v>67</v>
      </c>
    </row>
    <row r="44" spans="1:5" x14ac:dyDescent="0.3">
      <c r="A44" s="29" t="s">
        <v>47</v>
      </c>
      <c r="B44" s="30">
        <v>109</v>
      </c>
      <c r="D44" s="29" t="s">
        <v>47</v>
      </c>
      <c r="E44" s="30">
        <v>83</v>
      </c>
    </row>
    <row r="45" spans="1:5" x14ac:dyDescent="0.3">
      <c r="A45" s="29" t="s">
        <v>49</v>
      </c>
      <c r="B45" s="30">
        <v>109</v>
      </c>
      <c r="D45" s="29" t="s">
        <v>49</v>
      </c>
      <c r="E45" s="30">
        <v>62</v>
      </c>
    </row>
    <row r="46" spans="1:5" x14ac:dyDescent="0.3">
      <c r="A46" s="29" t="s">
        <v>51</v>
      </c>
      <c r="B46" s="30">
        <v>105</v>
      </c>
      <c r="D46" s="29" t="s">
        <v>51</v>
      </c>
      <c r="E46" s="30">
        <v>60</v>
      </c>
    </row>
    <row r="47" spans="1:5" x14ac:dyDescent="0.3">
      <c r="A47" s="29" t="s">
        <v>53</v>
      </c>
      <c r="B47" s="30">
        <v>98</v>
      </c>
      <c r="D47" s="29" t="s">
        <v>53</v>
      </c>
      <c r="E47" s="30">
        <v>74</v>
      </c>
    </row>
    <row r="48" spans="1:5" x14ac:dyDescent="0.3">
      <c r="A48" s="29" t="s">
        <v>55</v>
      </c>
      <c r="B48" s="30">
        <v>113</v>
      </c>
      <c r="D48" s="29" t="s">
        <v>55</v>
      </c>
      <c r="E48" s="30">
        <v>84</v>
      </c>
    </row>
    <row r="49" spans="1:5" x14ac:dyDescent="0.3">
      <c r="A49" s="29" t="s">
        <v>57</v>
      </c>
      <c r="B49" s="30">
        <v>117</v>
      </c>
      <c r="D49" s="29" t="s">
        <v>57</v>
      </c>
      <c r="E49" s="30">
        <v>88</v>
      </c>
    </row>
    <row r="50" spans="1:5" x14ac:dyDescent="0.3">
      <c r="A50" s="29" t="s">
        <v>59</v>
      </c>
      <c r="B50" s="30">
        <v>158</v>
      </c>
      <c r="D50" s="29" t="s">
        <v>59</v>
      </c>
      <c r="E50" s="30">
        <v>117</v>
      </c>
    </row>
    <row r="51" spans="1:5" x14ac:dyDescent="0.3">
      <c r="A51" s="29" t="s">
        <v>61</v>
      </c>
      <c r="B51" s="30">
        <v>178</v>
      </c>
      <c r="D51" s="29" t="s">
        <v>61</v>
      </c>
      <c r="E51" s="30">
        <v>80</v>
      </c>
    </row>
    <row r="52" spans="1:5" x14ac:dyDescent="0.3">
      <c r="A52" s="29" t="s">
        <v>63</v>
      </c>
      <c r="B52" s="30">
        <v>145</v>
      </c>
      <c r="D52" s="29" t="s">
        <v>63</v>
      </c>
      <c r="E52" s="30">
        <v>80</v>
      </c>
    </row>
    <row r="53" spans="1:5" x14ac:dyDescent="0.3">
      <c r="A53" s="29" t="s">
        <v>65</v>
      </c>
      <c r="B53" s="30">
        <v>99</v>
      </c>
      <c r="D53" s="29" t="s">
        <v>65</v>
      </c>
      <c r="E53" s="30">
        <v>60</v>
      </c>
    </row>
    <row r="54" spans="1:5" x14ac:dyDescent="0.3">
      <c r="A54" s="29" t="s">
        <v>67</v>
      </c>
      <c r="B54" s="30">
        <v>116</v>
      </c>
      <c r="D54" s="29" t="s">
        <v>67</v>
      </c>
      <c r="E54" s="30">
        <v>55</v>
      </c>
    </row>
    <row r="55" spans="1:5" x14ac:dyDescent="0.3">
      <c r="A55" s="29" t="s">
        <v>69</v>
      </c>
      <c r="B55" s="30">
        <v>122</v>
      </c>
      <c r="D55" s="29" t="s">
        <v>69</v>
      </c>
      <c r="E55" s="30">
        <v>80</v>
      </c>
    </row>
    <row r="56" spans="1:5" x14ac:dyDescent="0.3">
      <c r="A56" s="29" t="s">
        <v>71</v>
      </c>
      <c r="B56" s="30">
        <v>151</v>
      </c>
      <c r="D56" s="29" t="s">
        <v>71</v>
      </c>
      <c r="E56" s="30">
        <v>125</v>
      </c>
    </row>
  </sheetData>
  <sheetProtection algorithmName="SHA-512" hashValue="Glywx3rrBO/DZAi8/hurF4Aia4Y9jbs9Eu32AOSWewhcYtgt6KkdGfgYEEwsa0O+5KJ+snYnZqb3lvwXG76BqA==" saltValue="o9yueEV0WhqLkZ2jio7ttA==" spinCount="100000" sheet="1" objects="1" scenarios="1"/>
  <mergeCells count="3">
    <mergeCell ref="A1:B1"/>
    <mergeCell ref="D1:E1"/>
    <mergeCell ref="G1:I1"/>
  </mergeCells>
  <pageMargins left="0.7" right="0.7" top="0.75" bottom="0.75" header="0.3" footer="0.3"/>
  <pageSetup paperSize="9" scale="62" fitToHeight="0" orientation="landscape" verticalDpi="0" copies="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E39FC448C503EE42A1573C2957615B0E" ma:contentTypeVersion="13" ma:contentTypeDescription="Izveidot jaunu dokumentu." ma:contentTypeScope="" ma:versionID="0f60428377ef6c6f2cc3629c3d8f5696">
  <xsd:schema xmlns:xsd="http://www.w3.org/2001/XMLSchema" xmlns:xs="http://www.w3.org/2001/XMLSchema" xmlns:p="http://schemas.microsoft.com/office/2006/metadata/properties" xmlns:ns2="2bd4468c-29da-4b9d-aba5-4be4ba13c3a9" xmlns:ns3="08fc5b8c-45db-4630-a25e-065225aa5850" targetNamespace="http://schemas.microsoft.com/office/2006/metadata/properties" ma:root="true" ma:fieldsID="627af309abae8003e60e37fbe3646700" ns2:_="" ns3:_="">
    <xsd:import namespace="2bd4468c-29da-4b9d-aba5-4be4ba13c3a9"/>
    <xsd:import namespace="08fc5b8c-45db-4630-a25e-065225aa58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4468c-29da-4b9d-aba5-4be4ba13c3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fc5b8c-45db-4630-a25e-065225aa585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40f5331-e452-41b1-932a-97ce94c6a23f}" ma:internalName="TaxCatchAll" ma:showField="CatchAllData" ma:web="08fc5b8c-45db-4630-a25e-065225aa58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fc5b8c-45db-4630-a25e-065225aa5850" xsi:nil="true"/>
    <lcf76f155ced4ddcb4097134ff3c332f xmlns="2bd4468c-29da-4b9d-aba5-4be4ba13c3a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F2D49A-FB98-46C8-A4F7-24D9F6431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4468c-29da-4b9d-aba5-4be4ba13c3a9"/>
    <ds:schemaRef ds:uri="08fc5b8c-45db-4630-a25e-065225aa5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03AA20-AE5D-4B40-BFB0-1B0C44DF3C10}">
  <ds:schemaRefs>
    <ds:schemaRef ds:uri="http://www.w3.org/XML/1998/namespace"/>
    <ds:schemaRef ds:uri="http://schemas.microsoft.com/office/2006/documentManagement/types"/>
    <ds:schemaRef ds:uri="2bd4468c-29da-4b9d-aba5-4be4ba13c3a9"/>
    <ds:schemaRef ds:uri="http://schemas.openxmlformats.org/package/2006/metadata/core-properties"/>
    <ds:schemaRef ds:uri="http://purl.org/dc/elements/1.1/"/>
    <ds:schemaRef ds:uri="http://purl.org/dc/dcmitype/"/>
    <ds:schemaRef ds:uri="http://schemas.microsoft.com/office/2006/metadata/properties"/>
    <ds:schemaRef ds:uri="http://schemas.microsoft.com/office/infopath/2007/PartnerControls"/>
    <ds:schemaRef ds:uri="http://purl.org/dc/terms/"/>
    <ds:schemaRef ds:uri="08fc5b8c-45db-4630-a25e-065225aa5850"/>
  </ds:schemaRefs>
</ds:datastoreItem>
</file>

<file path=customXml/itemProps3.xml><?xml version="1.0" encoding="utf-8"?>
<ds:datastoreItem xmlns:ds="http://schemas.openxmlformats.org/officeDocument/2006/customXml" ds:itemID="{C8939ACB-87D7-40B7-B229-00400A23668A}">
  <ds:schemaRefs>
    <ds:schemaRef ds:uri="http://schemas.microsoft.com/sharepoint/v3/contenttype/forms"/>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Kopsavilkums</vt:lpstr>
      <vt:lpstr>Nakstmītne un uzturēšanās</vt:lpstr>
      <vt:lpstr>Ceļa izdevumi</vt:lpstr>
      <vt:lpstr>Likmes</vt:lpstr>
      <vt:lpstr>Likmes!_ftnref1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Stūrmane</dc:creator>
  <cp:keywords/>
  <dc:description/>
  <cp:lastModifiedBy>Diāna Stūrmane</cp:lastModifiedBy>
  <cp:revision/>
  <cp:lastPrinted>2026-08-05T13:08:46Z</cp:lastPrinted>
  <dcterms:created xsi:type="dcterms:W3CDTF">2026-01-09T14:29:43Z</dcterms:created>
  <dcterms:modified xsi:type="dcterms:W3CDTF">2026-08-24T11:24:11Z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0x010100E39FC448C503EE42A1573C2957615B0E</vt:lpwstr>
  </property>
  <property fmtid="{D5CDD505-2E9C-101B-9397-08002B2CF9AE}" pid="3" name="MediaServiceImageTags">
    <vt:lpwstr/>
  </property>
</Properties>
</file>