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VARAM\Statistika\A11\"/>
    </mc:Choice>
  </mc:AlternateContent>
  <bookViews>
    <workbookView xWindow="-120" yWindow="-120" windowWidth="29040" windowHeight="15840" activeTab="1"/>
  </bookViews>
  <sheets>
    <sheet name="Incukalns_1495" sheetId="1" r:id="rId1"/>
    <sheet name="R_analīze_EVS" sheetId="4" r:id="rId2"/>
    <sheet name="R_analīze_1495_SO4" sheetId="5" r:id="rId3"/>
  </sheets>
  <definedNames>
    <definedName name="_xlnm._FilterDatabase" localSheetId="0" hidden="1">Incukalns_1495!#REF!</definedName>
  </definedNames>
  <calcPr calcId="152511"/>
</workbook>
</file>

<file path=xl/calcChain.xml><?xml version="1.0" encoding="utf-8"?>
<calcChain xmlns="http://schemas.openxmlformats.org/spreadsheetml/2006/main">
  <c r="V19" i="1" l="1"/>
  <c r="V20" i="1" s="1"/>
  <c r="V18" i="1"/>
  <c r="V17" i="1"/>
  <c r="V16" i="1"/>
  <c r="V15" i="1"/>
  <c r="V14" i="1"/>
  <c r="U19" i="1"/>
  <c r="U20" i="1" s="1"/>
  <c r="U18" i="1"/>
  <c r="U17" i="1"/>
  <c r="U16" i="1"/>
  <c r="U15" i="1"/>
  <c r="U14" i="1"/>
  <c r="T19" i="1"/>
  <c r="T20" i="1" s="1"/>
  <c r="T18" i="1"/>
  <c r="T17" i="1"/>
  <c r="T16" i="1"/>
  <c r="T15" i="1"/>
  <c r="T14" i="1"/>
  <c r="Q19" i="1"/>
  <c r="Q20" i="1" s="1"/>
  <c r="Q18" i="1"/>
  <c r="Q17" i="1"/>
  <c r="Q16" i="1"/>
  <c r="Q15" i="1"/>
  <c r="Q14" i="1"/>
  <c r="P19" i="1"/>
  <c r="P20" i="1" s="1"/>
  <c r="P18" i="1"/>
  <c r="P17" i="1"/>
  <c r="P16" i="1"/>
  <c r="P15" i="1"/>
  <c r="P14" i="1"/>
  <c r="O19" i="1"/>
  <c r="O20" i="1" s="1"/>
  <c r="O18" i="1"/>
  <c r="O17" i="1"/>
  <c r="O16" i="1"/>
  <c r="O15" i="1"/>
  <c r="O14" i="1"/>
  <c r="N19" i="1"/>
  <c r="N18" i="1"/>
  <c r="N17" i="1"/>
  <c r="N16" i="1"/>
  <c r="N15" i="1"/>
  <c r="N14" i="1"/>
  <c r="S19" i="1" l="1"/>
  <c r="R19" i="1"/>
  <c r="S18" i="1" l="1"/>
  <c r="R18" i="1"/>
  <c r="S17" i="1"/>
  <c r="R17" i="1"/>
  <c r="S16" i="1"/>
  <c r="R16" i="1"/>
  <c r="S15" i="1"/>
  <c r="R15" i="1"/>
  <c r="S14" i="1"/>
  <c r="S20" i="1" s="1"/>
  <c r="R14" i="1"/>
  <c r="R20" i="1" s="1"/>
  <c r="N20" i="1"/>
</calcChain>
</file>

<file path=xl/sharedStrings.xml><?xml version="1.0" encoding="utf-8"?>
<sst xmlns="http://schemas.openxmlformats.org/spreadsheetml/2006/main" count="105" uniqueCount="62">
  <si>
    <t>Datums</t>
  </si>
  <si>
    <t>mg/l</t>
  </si>
  <si>
    <t>µS/cm</t>
  </si>
  <si>
    <t>µg/l</t>
  </si>
  <si>
    <t>Testēšanas rezultāti</t>
  </si>
  <si>
    <t>ĶSP</t>
  </si>
  <si>
    <r>
      <t>SO</t>
    </r>
    <r>
      <rPr>
        <vertAlign val="subscript"/>
        <sz val="10"/>
        <color theme="1"/>
        <rFont val="Calibri"/>
        <family val="2"/>
        <scheme val="minor"/>
      </rPr>
      <t>4</t>
    </r>
  </si>
  <si>
    <t>SVAV</t>
  </si>
  <si>
    <t>EVS</t>
  </si>
  <si>
    <t>TCE+PCE</t>
  </si>
  <si>
    <t>BTEX</t>
  </si>
  <si>
    <t>As</t>
  </si>
  <si>
    <t>Cd</t>
  </si>
  <si>
    <t>Pb</t>
  </si>
  <si>
    <t>Robežvērtība</t>
  </si>
  <si>
    <t>Gads</t>
  </si>
  <si>
    <t>Kvartāra pazemes ūdeņu horizonts</t>
  </si>
  <si>
    <t>12.11.2014.</t>
  </si>
  <si>
    <t>Count</t>
  </si>
  <si>
    <t>Min</t>
  </si>
  <si>
    <t>Max</t>
  </si>
  <si>
    <t>Median</t>
  </si>
  <si>
    <t>Var.p</t>
  </si>
  <si>
    <t>Stdev.p</t>
  </si>
  <si>
    <t>Confidence.T</t>
  </si>
  <si>
    <t>Koncentrācija, mazāka par metodes detektēšanas robežu (MDL), aizstāta ar 0,5*MDL</t>
  </si>
  <si>
    <t>Ar</t>
  </si>
  <si>
    <t xml:space="preserve">apzīmēta koncentrācija, mazāka par metodes detektēšanas robežu </t>
  </si>
  <si>
    <t xml:space="preserve">apzīmētajos gadījumos atzīmēta jonu bilances nesakritība 5 - 10 % robežās </t>
  </si>
  <si>
    <t>Tendenču aprēķinam sagatavotie dati</t>
  </si>
  <si>
    <t xml:space="preserve">                        DB "Urbumi" dati</t>
  </si>
  <si>
    <t xml:space="preserve">apzīmētajos gadījumos jonu bilances nesakritība pārsniedz 10 %; dati netiek izmantoti </t>
  </si>
  <si>
    <t>SUMMARY OUTPUT</t>
  </si>
  <si>
    <t>Regression Statistics</t>
  </si>
  <si>
    <t>Multiple R</t>
  </si>
  <si>
    <t>R Square</t>
  </si>
  <si>
    <t>Adjusted R Square</t>
  </si>
  <si>
    <t>Standard Error</t>
  </si>
  <si>
    <t>Observations</t>
  </si>
  <si>
    <t>ANOVA</t>
  </si>
  <si>
    <t>Regression</t>
  </si>
  <si>
    <t>Residual</t>
  </si>
  <si>
    <t>Total</t>
  </si>
  <si>
    <t>Intercept</t>
  </si>
  <si>
    <t>df</t>
  </si>
  <si>
    <t>SS</t>
  </si>
  <si>
    <t>MS</t>
  </si>
  <si>
    <t>F</t>
  </si>
  <si>
    <t>Significance F</t>
  </si>
  <si>
    <t>Coefficients</t>
  </si>
  <si>
    <t>t Stat</t>
  </si>
  <si>
    <t>P-value</t>
  </si>
  <si>
    <t>Lower 95%</t>
  </si>
  <si>
    <t>Upper 95%</t>
  </si>
  <si>
    <t>Lower 95,0%</t>
  </si>
  <si>
    <t>Upper 95,0%</t>
  </si>
  <si>
    <t>RESIDUAL OUTPUT</t>
  </si>
  <si>
    <t>Observation</t>
  </si>
  <si>
    <t>Predicted 2016</t>
  </si>
  <si>
    <t>Residuals</t>
  </si>
  <si>
    <t>Sarkanā krāsā izceltās vērtības daudzkārt pārsniedz standarta novirzi; turpmākajos aprēķinos netiek ņemtas vērā</t>
  </si>
  <si>
    <t>Predicted 13,81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</si>
</sst>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[$-10476]dd/mm/yyyy;@"/>
    <numFmt numFmtId="165" formatCode="0.000"/>
    <numFmt numFmtId="166" formatCode="0.0"/>
    <numFmt numFmtId="167" formatCode="0.0000"/>
    <numFmt numFmtId="168" formatCode="0.00000"/>
  </numFmts>
  <fonts count="25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8"/>
      <color theme="3"/>
      <name val="Calibri Light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57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vertAlign val="subscript"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sz val="10"/>
      <color theme="1"/>
      <name val="Calibri"/>
      <family val="2"/>
      <charset val="186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charset val="186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88">
    <xf numFmtId="0" fontId="0" fillId="0" borderId="0" xfId="0"/>
    <xf numFmtId="0" fontId="19" fillId="0" borderId="0" xfId="0" applyFont="1" applyBorder="1" applyAlignment="1">
      <alignment horizontal="center" vertical="center"/>
    </xf>
    <xf numFmtId="0" fontId="19" fillId="0" borderId="13" xfId="0" applyFont="1" applyBorder="1" applyAlignment="1">
      <alignment horizontal="center" vertical="center"/>
    </xf>
    <xf numFmtId="0" fontId="19" fillId="0" borderId="12" xfId="0" applyFont="1" applyBorder="1" applyAlignment="1">
      <alignment horizontal="center" vertical="center"/>
    </xf>
    <xf numFmtId="0" fontId="19" fillId="0" borderId="17" xfId="0" applyFont="1" applyFill="1" applyBorder="1" applyAlignment="1">
      <alignment horizontal="center" vertical="center"/>
    </xf>
    <xf numFmtId="0" fontId="19" fillId="0" borderId="11" xfId="0" applyFont="1" applyBorder="1" applyAlignment="1">
      <alignment horizontal="center" vertical="center"/>
    </xf>
    <xf numFmtId="164" fontId="19" fillId="0" borderId="19" xfId="0" applyNumberFormat="1" applyFont="1" applyBorder="1" applyAlignment="1">
      <alignment vertical="center"/>
    </xf>
    <xf numFmtId="0" fontId="19" fillId="0" borderId="0" xfId="0" applyFont="1"/>
    <xf numFmtId="0" fontId="19" fillId="0" borderId="19" xfId="0" applyFont="1" applyBorder="1" applyAlignment="1">
      <alignment vertical="center"/>
    </xf>
    <xf numFmtId="0" fontId="19" fillId="0" borderId="20" xfId="0" applyFont="1" applyBorder="1" applyAlignment="1">
      <alignment vertical="center"/>
    </xf>
    <xf numFmtId="0" fontId="19" fillId="0" borderId="21" xfId="0" applyFont="1" applyBorder="1" applyAlignment="1">
      <alignment horizontal="right" vertical="center"/>
    </xf>
    <xf numFmtId="164" fontId="19" fillId="0" borderId="21" xfId="0" applyNumberFormat="1" applyFont="1" applyBorder="1" applyAlignment="1">
      <alignment vertical="center"/>
    </xf>
    <xf numFmtId="0" fontId="19" fillId="0" borderId="21" xfId="0" applyFont="1" applyBorder="1" applyAlignment="1">
      <alignment vertical="center"/>
    </xf>
    <xf numFmtId="0" fontId="19" fillId="0" borderId="22" xfId="0" applyFont="1" applyBorder="1" applyAlignment="1">
      <alignment vertical="center"/>
    </xf>
    <xf numFmtId="0" fontId="19" fillId="0" borderId="15" xfId="0" applyFont="1" applyBorder="1" applyAlignment="1">
      <alignment horizontal="right" vertical="center"/>
    </xf>
    <xf numFmtId="164" fontId="19" fillId="0" borderId="15" xfId="0" applyNumberFormat="1" applyFont="1" applyBorder="1" applyAlignment="1">
      <alignment vertical="center"/>
    </xf>
    <xf numFmtId="0" fontId="19" fillId="0" borderId="15" xfId="0" applyFont="1" applyBorder="1" applyAlignment="1">
      <alignment vertical="center"/>
    </xf>
    <xf numFmtId="0" fontId="20" fillId="0" borderId="0" xfId="0" applyFont="1"/>
    <xf numFmtId="0" fontId="20" fillId="0" borderId="0" xfId="0" applyFont="1" applyFill="1" applyBorder="1" applyAlignment="1">
      <alignment vertical="center"/>
    </xf>
    <xf numFmtId="0" fontId="21" fillId="0" borderId="19" xfId="0" applyFont="1" applyBorder="1" applyAlignment="1">
      <alignment vertical="center"/>
    </xf>
    <xf numFmtId="0" fontId="21" fillId="0" borderId="21" xfId="0" applyFont="1" applyBorder="1" applyAlignment="1">
      <alignment vertical="center"/>
    </xf>
    <xf numFmtId="0" fontId="19" fillId="0" borderId="21" xfId="0" applyFont="1" applyFill="1" applyBorder="1" applyAlignment="1">
      <alignment vertical="center"/>
    </xf>
    <xf numFmtId="0" fontId="19" fillId="0" borderId="23" xfId="0" applyFont="1" applyBorder="1" applyAlignment="1">
      <alignment vertical="center"/>
    </xf>
    <xf numFmtId="0" fontId="19" fillId="0" borderId="24" xfId="0" applyFont="1" applyBorder="1" applyAlignment="1">
      <alignment vertical="center"/>
    </xf>
    <xf numFmtId="0" fontId="19" fillId="33" borderId="21" xfId="0" applyFont="1" applyFill="1" applyBorder="1" applyAlignment="1">
      <alignment vertical="center"/>
    </xf>
    <xf numFmtId="164" fontId="19" fillId="34" borderId="21" xfId="0" applyNumberFormat="1" applyFont="1" applyFill="1" applyBorder="1" applyAlignment="1">
      <alignment vertical="center"/>
    </xf>
    <xf numFmtId="0" fontId="19" fillId="33" borderId="22" xfId="0" applyFont="1" applyFill="1" applyBorder="1" applyAlignment="1">
      <alignment vertical="center"/>
    </xf>
    <xf numFmtId="164" fontId="19" fillId="34" borderId="21" xfId="0" applyNumberFormat="1" applyFont="1" applyFill="1" applyBorder="1" applyAlignment="1">
      <alignment horizontal="right" vertical="center"/>
    </xf>
    <xf numFmtId="164" fontId="19" fillId="0" borderId="21" xfId="0" applyNumberFormat="1" applyFont="1" applyFill="1" applyBorder="1" applyAlignment="1">
      <alignment vertical="center"/>
    </xf>
    <xf numFmtId="0" fontId="19" fillId="33" borderId="23" xfId="0" applyFont="1" applyFill="1" applyBorder="1" applyAlignment="1">
      <alignment vertical="center"/>
    </xf>
    <xf numFmtId="164" fontId="19" fillId="35" borderId="21" xfId="0" applyNumberFormat="1" applyFont="1" applyFill="1" applyBorder="1" applyAlignment="1">
      <alignment vertical="center"/>
    </xf>
    <xf numFmtId="0" fontId="0" fillId="0" borderId="13" xfId="0" applyBorder="1"/>
    <xf numFmtId="0" fontId="0" fillId="0" borderId="25" xfId="0" applyBorder="1"/>
    <xf numFmtId="0" fontId="20" fillId="0" borderId="11" xfId="0" applyFont="1" applyFill="1" applyBorder="1" applyAlignment="1">
      <alignment horizontal="right" vertical="center"/>
    </xf>
    <xf numFmtId="0" fontId="20" fillId="0" borderId="11" xfId="0" applyFont="1" applyFill="1" applyBorder="1" applyAlignment="1">
      <alignment vertical="center"/>
    </xf>
    <xf numFmtId="0" fontId="19" fillId="0" borderId="0" xfId="0" applyFont="1" applyFill="1" applyBorder="1" applyAlignment="1">
      <alignment vertical="center"/>
    </xf>
    <xf numFmtId="167" fontId="0" fillId="0" borderId="0" xfId="0" applyNumberFormat="1" applyBorder="1"/>
    <xf numFmtId="0" fontId="0" fillId="0" borderId="0" xfId="0" applyBorder="1"/>
    <xf numFmtId="165" fontId="19" fillId="0" borderId="0" xfId="0" applyNumberFormat="1" applyFont="1"/>
    <xf numFmtId="0" fontId="20" fillId="0" borderId="21" xfId="0" applyFont="1" applyBorder="1" applyAlignment="1">
      <alignment horizontal="right" vertical="center"/>
    </xf>
    <xf numFmtId="2" fontId="19" fillId="0" borderId="21" xfId="0" applyNumberFormat="1" applyFont="1" applyBorder="1" applyAlignment="1">
      <alignment vertical="center"/>
    </xf>
    <xf numFmtId="2" fontId="19" fillId="0" borderId="15" xfId="0" applyNumberFormat="1" applyFont="1" applyBorder="1" applyAlignment="1">
      <alignment vertical="center"/>
    </xf>
    <xf numFmtId="167" fontId="19" fillId="0" borderId="21" xfId="0" applyNumberFormat="1" applyFont="1" applyBorder="1" applyAlignment="1">
      <alignment vertical="center"/>
    </xf>
    <xf numFmtId="166" fontId="20" fillId="0" borderId="21" xfId="0" applyNumberFormat="1" applyFont="1" applyBorder="1" applyAlignment="1">
      <alignment horizontal="right" vertical="center"/>
    </xf>
    <xf numFmtId="166" fontId="20" fillId="0" borderId="15" xfId="0" applyNumberFormat="1" applyFont="1" applyBorder="1" applyAlignment="1">
      <alignment horizontal="right" vertical="center"/>
    </xf>
    <xf numFmtId="165" fontId="19" fillId="0" borderId="21" xfId="0" applyNumberFormat="1" applyFont="1" applyBorder="1" applyAlignment="1">
      <alignment vertical="center"/>
    </xf>
    <xf numFmtId="165" fontId="19" fillId="0" borderId="15" xfId="0" applyNumberFormat="1" applyFont="1" applyBorder="1" applyAlignment="1">
      <alignment vertical="center"/>
    </xf>
    <xf numFmtId="166" fontId="19" fillId="0" borderId="21" xfId="0" applyNumberFormat="1" applyFont="1" applyBorder="1" applyAlignment="1">
      <alignment vertical="center"/>
    </xf>
    <xf numFmtId="165" fontId="19" fillId="0" borderId="22" xfId="0" applyNumberFormat="1" applyFont="1" applyBorder="1" applyAlignment="1">
      <alignment vertical="center"/>
    </xf>
    <xf numFmtId="165" fontId="19" fillId="0" borderId="14" xfId="0" applyNumberFormat="1" applyFont="1" applyBorder="1" applyAlignment="1">
      <alignment vertical="center"/>
    </xf>
    <xf numFmtId="0" fontId="19" fillId="0" borderId="0" xfId="0" applyFont="1" applyAlignment="1">
      <alignment horizontal="right" vertical="center"/>
    </xf>
    <xf numFmtId="165" fontId="19" fillId="33" borderId="0" xfId="0" applyNumberFormat="1" applyFont="1" applyFill="1"/>
    <xf numFmtId="165" fontId="19" fillId="34" borderId="0" xfId="0" applyNumberFormat="1" applyFont="1" applyFill="1"/>
    <xf numFmtId="165" fontId="19" fillId="35" borderId="0" xfId="0" applyNumberFormat="1" applyFont="1" applyFill="1"/>
    <xf numFmtId="0" fontId="19" fillId="0" borderId="26" xfId="0" applyFont="1" applyBorder="1" applyAlignment="1">
      <alignment vertical="center"/>
    </xf>
    <xf numFmtId="0" fontId="19" fillId="33" borderId="26" xfId="0" applyFont="1" applyFill="1" applyBorder="1" applyAlignment="1">
      <alignment vertical="center"/>
    </xf>
    <xf numFmtId="0" fontId="0" fillId="0" borderId="12" xfId="0" applyBorder="1"/>
    <xf numFmtId="0" fontId="23" fillId="0" borderId="0" xfId="0" applyFont="1" applyAlignment="1">
      <alignment horizontal="center"/>
    </xf>
    <xf numFmtId="0" fontId="22" fillId="0" borderId="0" xfId="0" applyFont="1"/>
    <xf numFmtId="0" fontId="24" fillId="0" borderId="28" xfId="0" applyFont="1" applyFill="1" applyBorder="1" applyAlignment="1">
      <alignment horizontal="centerContinuous"/>
    </xf>
    <xf numFmtId="0" fontId="22" fillId="0" borderId="0" xfId="0" applyFont="1" applyFill="1" applyBorder="1" applyAlignment="1"/>
    <xf numFmtId="165" fontId="22" fillId="0" borderId="0" xfId="0" applyNumberFormat="1" applyFont="1" applyFill="1" applyBorder="1" applyAlignment="1"/>
    <xf numFmtId="0" fontId="22" fillId="0" borderId="27" xfId="0" applyFont="1" applyFill="1" applyBorder="1" applyAlignment="1"/>
    <xf numFmtId="0" fontId="24" fillId="0" borderId="28" xfId="0" applyFont="1" applyFill="1" applyBorder="1" applyAlignment="1">
      <alignment horizontal="center"/>
    </xf>
    <xf numFmtId="165" fontId="22" fillId="0" borderId="27" xfId="0" applyNumberFormat="1" applyFont="1" applyFill="1" applyBorder="1" applyAlignment="1"/>
    <xf numFmtId="168" fontId="22" fillId="0" borderId="0" xfId="0" applyNumberFormat="1" applyFont="1" applyFill="1" applyBorder="1" applyAlignment="1"/>
    <xf numFmtId="168" fontId="22" fillId="0" borderId="27" xfId="0" applyNumberFormat="1" applyFont="1" applyFill="1" applyBorder="1" applyAlignment="1"/>
    <xf numFmtId="2" fontId="19" fillId="0" borderId="0" xfId="0" applyNumberFormat="1" applyFont="1"/>
    <xf numFmtId="167" fontId="19" fillId="0" borderId="0" xfId="0" applyNumberFormat="1" applyFont="1"/>
    <xf numFmtId="0" fontId="19" fillId="0" borderId="0" xfId="0" applyFont="1" applyAlignment="1">
      <alignment vertical="top" wrapText="1"/>
    </xf>
    <xf numFmtId="0" fontId="19" fillId="0" borderId="0" xfId="0" applyFont="1" applyAlignment="1">
      <alignment horizontal="center" vertical="top" wrapText="1"/>
    </xf>
    <xf numFmtId="0" fontId="19" fillId="0" borderId="12" xfId="0" applyFont="1" applyBorder="1" applyAlignment="1">
      <alignment horizontal="center" vertical="center"/>
    </xf>
    <xf numFmtId="165" fontId="19" fillId="0" borderId="0" xfId="0" applyNumberFormat="1" applyFont="1" applyAlignment="1">
      <alignment horizontal="left" vertical="center" wrapText="1"/>
    </xf>
    <xf numFmtId="0" fontId="23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19" fillId="0" borderId="17" xfId="0" applyFont="1" applyBorder="1" applyAlignment="1">
      <alignment horizontal="center" vertical="center"/>
    </xf>
    <xf numFmtId="0" fontId="19" fillId="0" borderId="12" xfId="0" applyFont="1" applyBorder="1" applyAlignment="1">
      <alignment horizontal="center" vertical="center"/>
    </xf>
    <xf numFmtId="0" fontId="19" fillId="0" borderId="15" xfId="0" applyFont="1" applyBorder="1" applyAlignment="1">
      <alignment horizontal="center" vertical="center"/>
    </xf>
    <xf numFmtId="0" fontId="19" fillId="0" borderId="10" xfId="0" applyFont="1" applyBorder="1" applyAlignment="1">
      <alignment horizontal="center" vertical="center"/>
    </xf>
    <xf numFmtId="0" fontId="19" fillId="0" borderId="16" xfId="0" applyFont="1" applyBorder="1" applyAlignment="1">
      <alignment horizontal="center" vertical="center"/>
    </xf>
    <xf numFmtId="0" fontId="19" fillId="0" borderId="18" xfId="0" applyFont="1" applyBorder="1" applyAlignment="1">
      <alignment horizontal="center" vertical="center"/>
    </xf>
    <xf numFmtId="165" fontId="19" fillId="0" borderId="0" xfId="0" applyNumberFormat="1" applyFont="1" applyAlignment="1">
      <alignment horizontal="left" vertical="center" wrapText="1"/>
    </xf>
    <xf numFmtId="0" fontId="19" fillId="0" borderId="12" xfId="0" applyFont="1" applyBorder="1" applyAlignment="1">
      <alignment horizontal="right" vertical="center"/>
    </xf>
    <xf numFmtId="0" fontId="19" fillId="0" borderId="29" xfId="0" applyFont="1" applyBorder="1" applyAlignment="1">
      <alignment horizontal="right" vertical="center"/>
    </xf>
    <xf numFmtId="0" fontId="19" fillId="0" borderId="19" xfId="0" applyFont="1" applyBorder="1" applyAlignment="1">
      <alignment horizontal="center" vertical="center"/>
    </xf>
    <xf numFmtId="0" fontId="19" fillId="0" borderId="29" xfId="0" applyFont="1" applyBorder="1" applyAlignment="1">
      <alignment horizontal="center" vertical="center"/>
    </xf>
    <xf numFmtId="165" fontId="19" fillId="0" borderId="29" xfId="0" applyNumberFormat="1" applyFont="1" applyBorder="1" applyAlignment="1">
      <alignment horizontal="right" vertical="center"/>
    </xf>
    <xf numFmtId="165" fontId="19" fillId="0" borderId="19" xfId="0" applyNumberFormat="1" applyFont="1" applyBorder="1" applyAlignment="1">
      <alignment horizontal="right"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lv-LV" sz="1100" b="1"/>
              <a:t>SO</a:t>
            </a:r>
            <a:r>
              <a:rPr lang="lv-LV" sz="1100" b="1" baseline="-25000"/>
              <a:t>4</a:t>
            </a:r>
            <a:endParaRPr lang="en-US" sz="1100" b="1" baseline="-25000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v-LV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cat>
            <c:numRef>
              <c:f>Incukalns_1495!$M$6:$M$11</c:f>
              <c:numCache>
                <c:formatCode>General</c:formatCode>
                <c:ptCount val="6"/>
                <c:pt idx="0">
                  <c:v>2014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</c:numCache>
            </c:numRef>
          </c:cat>
          <c:val>
            <c:numRef>
              <c:f>Incukalns_1495!$M$6:$M$11</c:f>
              <c:numCache>
                <c:formatCode>General</c:formatCode>
                <c:ptCount val="6"/>
                <c:pt idx="0">
                  <c:v>2014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4A44-4120-BC0F-D55D4F5CDD8E}"/>
            </c:ext>
          </c:extLst>
        </c:ser>
        <c:ser>
          <c:idx val="1"/>
          <c:order val="1"/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44152375780613629"/>
                  <c:y val="-7.1138170925660271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8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lv-LV"/>
                </a:p>
              </c:txPr>
            </c:trendlineLbl>
          </c:trendline>
          <c:cat>
            <c:numRef>
              <c:f>Incukalns_1495!$M$6:$M$11</c:f>
              <c:numCache>
                <c:formatCode>General</c:formatCode>
                <c:ptCount val="6"/>
                <c:pt idx="0">
                  <c:v>2014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</c:numCache>
            </c:numRef>
          </c:cat>
          <c:val>
            <c:numRef>
              <c:f>Incukalns_1495!$O$6:$O$11</c:f>
              <c:numCache>
                <c:formatCode>0.00</c:formatCode>
                <c:ptCount val="6"/>
                <c:pt idx="0" formatCode="General">
                  <c:v>13.81</c:v>
                </c:pt>
                <c:pt idx="1">
                  <c:v>12.1</c:v>
                </c:pt>
                <c:pt idx="2">
                  <c:v>14.5</c:v>
                </c:pt>
                <c:pt idx="3">
                  <c:v>17.75</c:v>
                </c:pt>
                <c:pt idx="4">
                  <c:v>13.7</c:v>
                </c:pt>
                <c:pt idx="5">
                  <c:v>13.3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0577608"/>
        <c:axId val="227519128"/>
      </c:lineChart>
      <c:catAx>
        <c:axId val="2705776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lv-LV" sz="800" b="1"/>
                  <a:t>Gads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lv-LV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227519128"/>
        <c:crosses val="autoZero"/>
        <c:auto val="1"/>
        <c:lblAlgn val="ctr"/>
        <c:lblOffset val="100"/>
        <c:noMultiLvlLbl val="1"/>
      </c:catAx>
      <c:valAx>
        <c:axId val="227519128"/>
        <c:scaling>
          <c:orientation val="minMax"/>
          <c:max val="20"/>
          <c:min val="1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lv-LV" sz="800" b="1"/>
                  <a:t>mg/l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lv-LV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270577608"/>
        <c:crosses val="autoZero"/>
        <c:crossBetween val="between"/>
        <c:majorUnit val="2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v-LV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lv-LV" sz="1100" b="1"/>
              <a:t>Elektrovadītspēja</a:t>
            </a:r>
            <a:endParaRPr lang="en-US" sz="1100" b="1"/>
          </a:p>
        </c:rich>
      </c:tx>
      <c:layout>
        <c:manualLayout>
          <c:xMode val="edge"/>
          <c:yMode val="edge"/>
          <c:x val="0.47264957264957264"/>
          <c:y val="2.075226695367614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v-LV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42464486104552979"/>
                  <c:y val="-0.15686751463759338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8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lv-LV"/>
                </a:p>
              </c:txPr>
            </c:trendlineLbl>
          </c:trendline>
          <c:cat>
            <c:numRef>
              <c:f>Incukalns_1495!$M$7:$M$11</c:f>
              <c:numCache>
                <c:formatCode>General</c:formatCode>
                <c:ptCount val="5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</c:numCache>
            </c:numRef>
          </c:cat>
          <c:val>
            <c:numRef>
              <c:f>Incukalns_1495!$Q$7:$Q$11</c:f>
              <c:numCache>
                <c:formatCode>0.0</c:formatCode>
                <c:ptCount val="5"/>
                <c:pt idx="0" formatCode="General">
                  <c:v>647.5</c:v>
                </c:pt>
                <c:pt idx="1">
                  <c:v>610</c:v>
                </c:pt>
                <c:pt idx="2">
                  <c:v>684</c:v>
                </c:pt>
                <c:pt idx="3" formatCode="General">
                  <c:v>642.5</c:v>
                </c:pt>
                <c:pt idx="4">
                  <c:v>602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845A-4979-A71F-446A7AD559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7519520"/>
        <c:axId val="227519912"/>
      </c:lineChart>
      <c:catAx>
        <c:axId val="2275195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lv-LV" sz="800" b="1"/>
                  <a:t>Gads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lv-LV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227519912"/>
        <c:crosses val="autoZero"/>
        <c:auto val="1"/>
        <c:lblAlgn val="ctr"/>
        <c:lblOffset val="100"/>
        <c:noMultiLvlLbl val="1"/>
      </c:catAx>
      <c:valAx>
        <c:axId val="227519912"/>
        <c:scaling>
          <c:orientation val="minMax"/>
          <c:min val="56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lv-LV" sz="800" b="1"/>
                  <a:t>µS/cm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lv-LV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22751952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v-LV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lv-LV" sz="1100" b="1"/>
              <a:t>Smagie metāli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v-LV"/>
        </a:p>
      </c:txPr>
    </c:title>
    <c:autoTitleDeleted val="0"/>
    <c:plotArea>
      <c:layout/>
      <c:lineChart>
        <c:grouping val="standard"/>
        <c:varyColors val="0"/>
        <c:ser>
          <c:idx val="1"/>
          <c:order val="0"/>
          <c:tx>
            <c:v>As</c:v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7108779197571289"/>
                  <c:y val="-7.4062377458795708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8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lv-LV"/>
                </a:p>
              </c:txPr>
            </c:trendlineLbl>
          </c:trendline>
          <c:cat>
            <c:numRef>
              <c:f>Incukalns_1495!$M$6:$M$11</c:f>
              <c:numCache>
                <c:formatCode>General</c:formatCode>
                <c:ptCount val="6"/>
                <c:pt idx="0">
                  <c:v>2014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</c:numCache>
            </c:numRef>
          </c:cat>
          <c:val>
            <c:numRef>
              <c:f>Incukalns_1495!$T$6:$T$11</c:f>
              <c:numCache>
                <c:formatCode>0.000</c:formatCode>
                <c:ptCount val="6"/>
                <c:pt idx="0">
                  <c:v>0.12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 formatCode="General">
                  <c:v>0.125</c:v>
                </c:pt>
                <c:pt idx="5">
                  <c:v>0.1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A6A5-4357-B7D0-B4C4070992D6}"/>
            </c:ext>
          </c:extLst>
        </c:ser>
        <c:ser>
          <c:idx val="2"/>
          <c:order val="1"/>
          <c:tx>
            <c:v>Cd</c:v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29695649745909414"/>
                  <c:y val="0.1327227247872108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8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lv-LV"/>
                </a:p>
              </c:txPr>
            </c:trendlineLbl>
          </c:trendline>
          <c:cat>
            <c:numRef>
              <c:f>Incukalns_1495!$M$6:$M$11</c:f>
              <c:numCache>
                <c:formatCode>General</c:formatCode>
                <c:ptCount val="6"/>
                <c:pt idx="0">
                  <c:v>2014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</c:numCache>
            </c:numRef>
          </c:cat>
          <c:val>
            <c:numRef>
              <c:f>Incukalns_1495!$U$6:$U$11</c:f>
              <c:numCache>
                <c:formatCode>General</c:formatCode>
                <c:ptCount val="6"/>
                <c:pt idx="0">
                  <c:v>6.4999999999999997E-3</c:v>
                </c:pt>
                <c:pt idx="1">
                  <c:v>3.5000000000000001E-3</c:v>
                </c:pt>
                <c:pt idx="2">
                  <c:v>4.3E-3</c:v>
                </c:pt>
                <c:pt idx="3">
                  <c:v>2.75E-2</c:v>
                </c:pt>
                <c:pt idx="4">
                  <c:v>4.3E-3</c:v>
                </c:pt>
                <c:pt idx="5">
                  <c:v>3.5000000000000001E-3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A6A5-4357-B7D0-B4C4070992D6}"/>
            </c:ext>
          </c:extLst>
        </c:ser>
        <c:ser>
          <c:idx val="3"/>
          <c:order val="2"/>
          <c:tx>
            <c:v>Pb</c:v>
          </c:tx>
          <c:spPr>
            <a:ln w="1270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4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5.522918919467755E-2"/>
                  <c:y val="-7.8154999274081174E-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8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lv-LV"/>
                </a:p>
              </c:txPr>
            </c:trendlineLbl>
          </c:trendline>
          <c:cat>
            <c:numRef>
              <c:f>Incukalns_1495!$M$6:$M$11</c:f>
              <c:numCache>
                <c:formatCode>General</c:formatCode>
                <c:ptCount val="6"/>
                <c:pt idx="0">
                  <c:v>2014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</c:numCache>
            </c:numRef>
          </c:cat>
          <c:val>
            <c:numRef>
              <c:f>Incukalns_1495!$V$6:$V$11</c:f>
              <c:numCache>
                <c:formatCode>General</c:formatCode>
                <c:ptCount val="6"/>
                <c:pt idx="0" formatCode="0.000">
                  <c:v>0.2</c:v>
                </c:pt>
                <c:pt idx="1">
                  <c:v>0.93500000000000005</c:v>
                </c:pt>
                <c:pt idx="2">
                  <c:v>1.325</c:v>
                </c:pt>
                <c:pt idx="3" formatCode="0.000">
                  <c:v>0.45</c:v>
                </c:pt>
                <c:pt idx="4">
                  <c:v>1.0049999999999999</c:v>
                </c:pt>
                <c:pt idx="5" formatCode="0.000">
                  <c:v>1.23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A6A5-4357-B7D0-B4C4070992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0205152"/>
        <c:axId val="270205544"/>
      </c:lineChart>
      <c:catAx>
        <c:axId val="2702051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lv-LV" sz="800" b="1"/>
                  <a:t>Gads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lv-LV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270205544"/>
        <c:crosses val="autoZero"/>
        <c:auto val="1"/>
        <c:lblAlgn val="ctr"/>
        <c:lblOffset val="100"/>
        <c:noMultiLvlLbl val="0"/>
      </c:catAx>
      <c:valAx>
        <c:axId val="2702055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lv-LV" sz="800" b="1"/>
                  <a:t>µg/l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lv-LV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2702051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v-LV"/>
        </a:p>
      </c:txPr>
    </c:legend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v-LV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295275</xdr:colOff>
      <xdr:row>33</xdr:row>
      <xdr:rowOff>171450</xdr:rowOff>
    </xdr:from>
    <xdr:to>
      <xdr:col>11</xdr:col>
      <xdr:colOff>285750</xdr:colOff>
      <xdr:row>47</xdr:row>
      <xdr:rowOff>66675</xdr:rowOff>
    </xdr:to>
    <xdr:graphicFrame macro="">
      <xdr:nvGraphicFramePr>
        <xdr:cNvPr id="2" name="Chart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609600</xdr:colOff>
      <xdr:row>22</xdr:row>
      <xdr:rowOff>95250</xdr:rowOff>
    </xdr:from>
    <xdr:to>
      <xdr:col>23</xdr:col>
      <xdr:colOff>266701</xdr:colOff>
      <xdr:row>38</xdr:row>
      <xdr:rowOff>38100</xdr:rowOff>
    </xdr:to>
    <xdr:graphicFrame macro="">
      <xdr:nvGraphicFramePr>
        <xdr:cNvPr id="3" name="Chart 2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590549</xdr:colOff>
      <xdr:row>40</xdr:row>
      <xdr:rowOff>4762</xdr:rowOff>
    </xdr:from>
    <xdr:to>
      <xdr:col>22</xdr:col>
      <xdr:colOff>190499</xdr:colOff>
      <xdr:row>55</xdr:row>
      <xdr:rowOff>95250</xdr:rowOff>
    </xdr:to>
    <xdr:graphicFrame macro="">
      <xdr:nvGraphicFramePr>
        <xdr:cNvPr id="4" name="Chart 3">
          <a:extLst>
            <a:ext uri="{FF2B5EF4-FFF2-40B4-BE49-F238E27FC236}">
              <a16:creationId xmlns="" xmlns:a16="http://schemas.microsoft.com/office/drawing/2014/main" id="{A381CDD9-D39B-414F-9253-544FAE31AAF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0.60735</cdr:x>
      <cdr:y>0.8126</cdr:y>
    </cdr:from>
    <cdr:to>
      <cdr:x>0.78337</cdr:x>
      <cdr:y>0.92569</cdr:y>
    </cdr:to>
    <cdr:cxnSp macro="">
      <cdr:nvCxnSpPr>
        <cdr:cNvPr id="3" name="Straight Arrow Connector 2">
          <a:extLst xmlns:a="http://schemas.openxmlformats.org/drawingml/2006/main">
            <a:ext uri="{FF2B5EF4-FFF2-40B4-BE49-F238E27FC236}">
              <a16:creationId xmlns="" xmlns:a16="http://schemas.microsoft.com/office/drawing/2014/main" id="{C48D0398-FE89-43C6-93B9-EC06C09C7EBF}"/>
            </a:ext>
          </a:extLst>
        </cdr:cNvPr>
        <cdr:cNvCxnSpPr/>
      </cdr:nvCxnSpPr>
      <cdr:spPr>
        <a:xfrm xmlns:a="http://schemas.openxmlformats.org/drawingml/2006/main" flipH="1" flipV="1">
          <a:off x="2990851" y="2395538"/>
          <a:ext cx="866775" cy="333376"/>
        </a:xfrm>
        <a:prstGeom xmlns:a="http://schemas.openxmlformats.org/drawingml/2006/main" prst="straightConnector1">
          <a:avLst/>
        </a:prstGeom>
        <a:ln xmlns:a="http://schemas.openxmlformats.org/drawingml/2006/main"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W36"/>
  <sheetViews>
    <sheetView topLeftCell="G16" workbookViewId="0">
      <selection activeCell="M22" sqref="M22:V22"/>
    </sheetView>
  </sheetViews>
  <sheetFormatPr defaultRowHeight="15" x14ac:dyDescent="0.25"/>
  <cols>
    <col min="1" max="1" width="4.5703125" customWidth="1"/>
    <col min="2" max="2" width="10.42578125" customWidth="1"/>
    <col min="3" max="3" width="7.7109375" customWidth="1"/>
    <col min="4" max="4" width="8.28515625" customWidth="1"/>
    <col min="5" max="6" width="7.7109375" customWidth="1"/>
    <col min="7" max="7" width="7.42578125" customWidth="1"/>
    <col min="8" max="8" width="6.85546875" customWidth="1"/>
    <col min="9" max="9" width="7.5703125" customWidth="1"/>
    <col min="10" max="10" width="7.140625" customWidth="1"/>
    <col min="11" max="11" width="7.5703125" customWidth="1"/>
    <col min="12" max="12" width="5.85546875" customWidth="1"/>
    <col min="13" max="13" width="11.7109375" customWidth="1"/>
    <col min="14" max="14" width="7.7109375" customWidth="1"/>
    <col min="15" max="15" width="7.85546875" customWidth="1"/>
    <col min="16" max="16" width="7.5703125" customWidth="1"/>
    <col min="17" max="18" width="8" customWidth="1"/>
    <col min="19" max="19" width="6.7109375" customWidth="1"/>
    <col min="20" max="20" width="7.28515625" customWidth="1"/>
    <col min="21" max="21" width="7.5703125" customWidth="1"/>
    <col min="22" max="22" width="7.42578125" customWidth="1"/>
  </cols>
  <sheetData>
    <row r="2" spans="1:23" x14ac:dyDescent="0.25">
      <c r="A2" s="73" t="s">
        <v>30</v>
      </c>
      <c r="B2" s="73"/>
      <c r="C2" s="73"/>
      <c r="D2" s="73"/>
      <c r="E2" s="73"/>
      <c r="F2" s="73"/>
      <c r="G2" s="73"/>
      <c r="H2" s="73"/>
      <c r="I2" s="73"/>
      <c r="L2" s="57"/>
      <c r="M2" s="57"/>
      <c r="N2" s="57"/>
      <c r="O2" s="73" t="s">
        <v>29</v>
      </c>
      <c r="P2" s="73"/>
      <c r="Q2" s="73"/>
      <c r="R2" s="73"/>
      <c r="S2" s="73"/>
      <c r="T2" s="73"/>
      <c r="U2" s="57"/>
    </row>
    <row r="3" spans="1:23" x14ac:dyDescent="0.25">
      <c r="N3" s="32"/>
      <c r="O3" s="32"/>
      <c r="P3" s="32"/>
      <c r="Q3" s="32"/>
      <c r="R3" s="32"/>
      <c r="S3" s="32"/>
      <c r="T3" s="32"/>
    </row>
    <row r="4" spans="1:23" ht="12.6" customHeight="1" x14ac:dyDescent="0.25">
      <c r="B4" s="75" t="s">
        <v>0</v>
      </c>
      <c r="C4" s="78" t="s">
        <v>4</v>
      </c>
      <c r="D4" s="79"/>
      <c r="E4" s="79"/>
      <c r="F4" s="79"/>
      <c r="G4" s="79"/>
      <c r="H4" s="79"/>
      <c r="I4" s="79"/>
      <c r="J4" s="79"/>
      <c r="K4" s="80"/>
      <c r="M4" s="75" t="s">
        <v>15</v>
      </c>
      <c r="N4" s="1" t="s">
        <v>5</v>
      </c>
      <c r="O4" s="2" t="s">
        <v>6</v>
      </c>
      <c r="P4" s="2" t="s">
        <v>7</v>
      </c>
      <c r="Q4" s="2" t="s">
        <v>8</v>
      </c>
      <c r="R4" s="2" t="s">
        <v>9</v>
      </c>
      <c r="S4" s="2" t="s">
        <v>10</v>
      </c>
      <c r="T4" s="3" t="s">
        <v>11</v>
      </c>
      <c r="U4" s="4" t="s">
        <v>12</v>
      </c>
      <c r="V4" s="4" t="s">
        <v>13</v>
      </c>
    </row>
    <row r="5" spans="1:23" ht="12.6" customHeight="1" x14ac:dyDescent="0.25">
      <c r="B5" s="76"/>
      <c r="C5" s="1" t="s">
        <v>5</v>
      </c>
      <c r="D5" s="2" t="s">
        <v>6</v>
      </c>
      <c r="E5" s="2" t="s">
        <v>7</v>
      </c>
      <c r="F5" s="2" t="s">
        <v>8</v>
      </c>
      <c r="G5" s="2" t="s">
        <v>9</v>
      </c>
      <c r="H5" s="2" t="s">
        <v>10</v>
      </c>
      <c r="I5" s="3" t="s">
        <v>11</v>
      </c>
      <c r="J5" s="4" t="s">
        <v>12</v>
      </c>
      <c r="K5" s="4" t="s">
        <v>13</v>
      </c>
      <c r="M5" s="77"/>
      <c r="N5" s="78" t="s">
        <v>1</v>
      </c>
      <c r="O5" s="79"/>
      <c r="P5" s="80"/>
      <c r="Q5" s="5" t="s">
        <v>2</v>
      </c>
      <c r="R5" s="78" t="s">
        <v>3</v>
      </c>
      <c r="S5" s="79"/>
      <c r="T5" s="79"/>
      <c r="U5" s="79"/>
      <c r="V5" s="80"/>
    </row>
    <row r="6" spans="1:23" ht="12.6" customHeight="1" x14ac:dyDescent="0.25">
      <c r="B6" s="77"/>
      <c r="C6" s="78" t="s">
        <v>1</v>
      </c>
      <c r="D6" s="79"/>
      <c r="E6" s="80"/>
      <c r="F6" s="5" t="s">
        <v>2</v>
      </c>
      <c r="G6" s="78" t="s">
        <v>3</v>
      </c>
      <c r="H6" s="79"/>
      <c r="I6" s="79"/>
      <c r="J6" s="79"/>
      <c r="K6" s="80"/>
      <c r="M6" s="82">
        <v>2014</v>
      </c>
      <c r="N6" s="2"/>
      <c r="O6" s="83">
        <v>13.81</v>
      </c>
      <c r="P6" s="84"/>
      <c r="Q6" s="71"/>
      <c r="R6" s="2"/>
      <c r="S6" s="85"/>
      <c r="T6" s="86">
        <v>0.12</v>
      </c>
      <c r="U6" s="83">
        <v>6.4999999999999997E-3</v>
      </c>
      <c r="V6" s="87">
        <v>0.2</v>
      </c>
    </row>
    <row r="7" spans="1:23" ht="12.6" customHeight="1" x14ac:dyDescent="0.25">
      <c r="B7" s="6">
        <v>35474</v>
      </c>
      <c r="C7" s="7"/>
      <c r="D7" s="19">
        <v>440</v>
      </c>
      <c r="E7" s="8"/>
      <c r="F7" s="19">
        <v>3500</v>
      </c>
      <c r="G7" s="8"/>
      <c r="H7" s="8"/>
      <c r="I7" s="8"/>
      <c r="J7" s="8"/>
      <c r="K7" s="9"/>
      <c r="M7" s="10">
        <v>2016</v>
      </c>
      <c r="N7" s="12"/>
      <c r="O7" s="40">
        <v>12.1</v>
      </c>
      <c r="P7" s="12"/>
      <c r="Q7" s="39">
        <v>647.5</v>
      </c>
      <c r="R7" s="12"/>
      <c r="S7" s="12"/>
      <c r="T7" s="45">
        <v>0.1</v>
      </c>
      <c r="U7" s="12">
        <v>3.5000000000000001E-3</v>
      </c>
      <c r="V7" s="13">
        <v>0.93500000000000005</v>
      </c>
      <c r="W7" s="31"/>
    </row>
    <row r="8" spans="1:23" ht="12.6" customHeight="1" x14ac:dyDescent="0.25">
      <c r="B8" s="30">
        <v>41543.645833333336</v>
      </c>
      <c r="C8" s="12"/>
      <c r="D8" s="12">
        <v>29.3</v>
      </c>
      <c r="E8" s="12"/>
      <c r="F8" s="20">
        <v>1851</v>
      </c>
      <c r="G8" s="12"/>
      <c r="H8" s="12"/>
      <c r="I8" s="24">
        <v>0.2</v>
      </c>
      <c r="J8" s="24">
        <v>2.9000000000000001E-2</v>
      </c>
      <c r="K8" s="13">
        <v>1.716</v>
      </c>
      <c r="M8" s="10">
        <v>2017</v>
      </c>
      <c r="N8" s="12">
        <v>5.25</v>
      </c>
      <c r="O8" s="40">
        <v>14.5</v>
      </c>
      <c r="P8" s="42">
        <v>4.0000000000000001E-3</v>
      </c>
      <c r="Q8" s="43">
        <v>610</v>
      </c>
      <c r="R8" s="45">
        <v>0.1</v>
      </c>
      <c r="S8" s="47">
        <v>1</v>
      </c>
      <c r="T8" s="45">
        <v>0.1</v>
      </c>
      <c r="U8" s="12">
        <v>4.3E-3</v>
      </c>
      <c r="V8" s="13">
        <v>1.325</v>
      </c>
    </row>
    <row r="9" spans="1:23" ht="12.6" customHeight="1" x14ac:dyDescent="0.25">
      <c r="B9" s="27" t="s">
        <v>17</v>
      </c>
      <c r="C9" s="12"/>
      <c r="D9" s="12">
        <v>13.81</v>
      </c>
      <c r="E9" s="12"/>
      <c r="F9" s="20">
        <v>6.17</v>
      </c>
      <c r="G9" s="12"/>
      <c r="H9" s="12"/>
      <c r="I9" s="24">
        <v>0.24</v>
      </c>
      <c r="J9" s="24">
        <v>1.2999999999999999E-2</v>
      </c>
      <c r="K9" s="26">
        <v>0.4</v>
      </c>
      <c r="M9" s="10">
        <v>2018</v>
      </c>
      <c r="N9" s="40">
        <v>11.5</v>
      </c>
      <c r="O9" s="40">
        <v>17.75</v>
      </c>
      <c r="P9" s="12">
        <v>3.7000000000000002E-3</v>
      </c>
      <c r="Q9" s="43">
        <v>684</v>
      </c>
      <c r="R9" s="45">
        <v>0.1</v>
      </c>
      <c r="S9" s="12">
        <v>1.1000000000000001</v>
      </c>
      <c r="T9" s="45">
        <v>0.1</v>
      </c>
      <c r="U9" s="12">
        <v>2.75E-2</v>
      </c>
      <c r="V9" s="48">
        <v>0.45</v>
      </c>
    </row>
    <row r="10" spans="1:23" ht="12.6" customHeight="1" x14ac:dyDescent="0.25">
      <c r="B10" s="11">
        <v>42487.451388888891</v>
      </c>
      <c r="C10" s="12"/>
      <c r="D10" s="12">
        <v>11</v>
      </c>
      <c r="E10" s="12"/>
      <c r="F10" s="12">
        <v>610</v>
      </c>
      <c r="G10" s="12"/>
      <c r="H10" s="12"/>
      <c r="I10" s="12">
        <v>0.62</v>
      </c>
      <c r="J10" s="24">
        <v>7.0000000000000001E-3</v>
      </c>
      <c r="K10" s="26">
        <v>0.4</v>
      </c>
      <c r="M10" s="10">
        <v>2019</v>
      </c>
      <c r="N10" s="40">
        <v>8</v>
      </c>
      <c r="O10" s="40">
        <v>13.7</v>
      </c>
      <c r="P10" s="21">
        <v>1.5E-3</v>
      </c>
      <c r="Q10" s="39">
        <v>642.5</v>
      </c>
      <c r="R10" s="45">
        <v>5.0000000000000001E-3</v>
      </c>
      <c r="S10" s="47">
        <v>1</v>
      </c>
      <c r="T10" s="12">
        <v>0.125</v>
      </c>
      <c r="U10" s="12">
        <v>4.3E-3</v>
      </c>
      <c r="V10" s="13">
        <v>1.0049999999999999</v>
      </c>
    </row>
    <row r="11" spans="1:23" ht="12.6" customHeight="1" x14ac:dyDescent="0.25">
      <c r="B11" s="11">
        <v>42591.579861111109</v>
      </c>
      <c r="C11" s="12"/>
      <c r="D11" s="12">
        <v>12.3</v>
      </c>
      <c r="E11" s="12"/>
      <c r="F11" s="12">
        <v>296</v>
      </c>
      <c r="G11" s="12"/>
      <c r="H11" s="12"/>
      <c r="I11" s="24">
        <v>0.2</v>
      </c>
      <c r="J11" s="24">
        <v>7.0000000000000001E-3</v>
      </c>
      <c r="K11" s="55">
        <v>0.4</v>
      </c>
      <c r="L11" s="56"/>
      <c r="M11" s="14">
        <v>2020</v>
      </c>
      <c r="N11" s="41">
        <v>12</v>
      </c>
      <c r="O11" s="41">
        <v>13.3</v>
      </c>
      <c r="P11" s="16">
        <v>1.5E-3</v>
      </c>
      <c r="Q11" s="44">
        <v>602</v>
      </c>
      <c r="R11" s="46">
        <v>0.1</v>
      </c>
      <c r="S11" s="16">
        <v>1.1000000000000001</v>
      </c>
      <c r="T11" s="46">
        <v>0.1</v>
      </c>
      <c r="U11" s="16">
        <v>3.5000000000000001E-3</v>
      </c>
      <c r="V11" s="49">
        <v>1.23</v>
      </c>
    </row>
    <row r="12" spans="1:23" ht="12.6" customHeight="1" x14ac:dyDescent="0.25">
      <c r="B12" s="28">
        <v>42656.615972222222</v>
      </c>
      <c r="C12" s="12"/>
      <c r="D12" s="12">
        <v>14.2</v>
      </c>
      <c r="E12" s="12"/>
      <c r="F12" s="12">
        <v>685</v>
      </c>
      <c r="G12" s="12"/>
      <c r="H12" s="12"/>
      <c r="I12" s="24">
        <v>0.2</v>
      </c>
      <c r="J12" s="12">
        <v>6.4000000000000001E-2</v>
      </c>
      <c r="K12" s="13">
        <v>1.67</v>
      </c>
      <c r="M12" s="33" t="s">
        <v>14</v>
      </c>
      <c r="N12" s="34">
        <v>35.5</v>
      </c>
      <c r="O12" s="34">
        <v>129.1</v>
      </c>
      <c r="P12" s="34">
        <v>0.1</v>
      </c>
      <c r="Q12" s="34">
        <v>190</v>
      </c>
      <c r="R12" s="34">
        <v>5</v>
      </c>
      <c r="S12" s="34">
        <v>5</v>
      </c>
      <c r="T12" s="34">
        <v>7.45</v>
      </c>
      <c r="U12" s="34">
        <v>2.65</v>
      </c>
      <c r="V12" s="34">
        <v>5.83</v>
      </c>
    </row>
    <row r="13" spans="1:23" ht="12.6" customHeight="1" x14ac:dyDescent="0.25">
      <c r="B13" s="25">
        <v>42710.578472222223</v>
      </c>
      <c r="C13" s="12"/>
      <c r="D13" s="12">
        <v>11.9</v>
      </c>
      <c r="E13" s="12"/>
      <c r="F13" s="12">
        <v>735</v>
      </c>
      <c r="G13" s="12"/>
      <c r="H13" s="12"/>
      <c r="I13" s="24">
        <v>0.2</v>
      </c>
      <c r="J13" s="24">
        <v>7.0000000000000001E-3</v>
      </c>
      <c r="K13" s="13">
        <v>2.04</v>
      </c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3" ht="12.6" customHeight="1" x14ac:dyDescent="0.25">
      <c r="B14" s="11">
        <v>42822.409722222219</v>
      </c>
      <c r="C14" s="12">
        <v>7</v>
      </c>
      <c r="D14" s="12">
        <v>10.7</v>
      </c>
      <c r="E14" s="12">
        <v>3.5000000000000003E-2</v>
      </c>
      <c r="F14" s="12">
        <v>610</v>
      </c>
      <c r="G14" s="24">
        <v>0.2</v>
      </c>
      <c r="H14" s="24">
        <v>2</v>
      </c>
      <c r="I14" s="24">
        <v>0.2</v>
      </c>
      <c r="J14" s="24">
        <v>7.0000000000000001E-3</v>
      </c>
      <c r="K14" s="26">
        <v>0.8</v>
      </c>
      <c r="M14" s="7" t="s">
        <v>18</v>
      </c>
      <c r="N14" s="7">
        <f>COUNT(N6:N11)</f>
        <v>4</v>
      </c>
      <c r="O14" s="7">
        <f>COUNT(O6:O11)</f>
        <v>6</v>
      </c>
      <c r="P14" s="7">
        <f>COUNT(P6:P11)</f>
        <v>4</v>
      </c>
      <c r="Q14" s="7">
        <f>COUNT(Q6:Q11)</f>
        <v>5</v>
      </c>
      <c r="R14" s="7">
        <f t="shared" ref="N14:V14" si="0">COUNT(R7:R11)</f>
        <v>4</v>
      </c>
      <c r="S14" s="7">
        <f t="shared" si="0"/>
        <v>4</v>
      </c>
      <c r="T14" s="7">
        <f>COUNT(T6:T11)</f>
        <v>6</v>
      </c>
      <c r="U14" s="7">
        <f>COUNT(U6:U11)</f>
        <v>6</v>
      </c>
      <c r="V14" s="7">
        <f>COUNT(V6:V11)</f>
        <v>6</v>
      </c>
    </row>
    <row r="15" spans="1:23" ht="12.6" customHeight="1" x14ac:dyDescent="0.25">
      <c r="B15" s="25">
        <v>43025.411805555559</v>
      </c>
      <c r="C15" s="24">
        <v>7</v>
      </c>
      <c r="D15" s="12">
        <v>14.1</v>
      </c>
      <c r="E15" s="24">
        <v>3.0000000000000001E-3</v>
      </c>
      <c r="F15" s="12">
        <v>598</v>
      </c>
      <c r="G15" s="24">
        <v>0.2</v>
      </c>
      <c r="H15" s="24">
        <v>2</v>
      </c>
      <c r="I15" s="24">
        <v>0.2</v>
      </c>
      <c r="J15" s="24">
        <v>7.0000000000000001E-3</v>
      </c>
      <c r="K15" s="13">
        <v>5.9</v>
      </c>
      <c r="M15" s="7" t="s">
        <v>19</v>
      </c>
      <c r="N15" s="67">
        <f>MIN(N6:N11)</f>
        <v>5.25</v>
      </c>
      <c r="O15" s="67">
        <f>MIN(O6:O11)</f>
        <v>12.1</v>
      </c>
      <c r="P15" s="68">
        <f>MIN(P6:P11)</f>
        <v>1.5E-3</v>
      </c>
      <c r="Q15" s="67">
        <f>MIN(Q6:Q11)</f>
        <v>602</v>
      </c>
      <c r="R15" s="38">
        <f t="shared" ref="N15:V15" si="1">MIN(R7:R11)</f>
        <v>5.0000000000000001E-3</v>
      </c>
      <c r="S15" s="38">
        <f t="shared" si="1"/>
        <v>1</v>
      </c>
      <c r="T15" s="38">
        <f>MIN(T6:T11)</f>
        <v>0.1</v>
      </c>
      <c r="U15" s="38">
        <f>MIN(U6:U11)</f>
        <v>3.5000000000000001E-3</v>
      </c>
      <c r="V15" s="38">
        <f>MIN(V6:V11)</f>
        <v>0.2</v>
      </c>
    </row>
    <row r="16" spans="1:23" ht="12.6" customHeight="1" x14ac:dyDescent="0.25">
      <c r="B16" s="11">
        <v>43056.474999999999</v>
      </c>
      <c r="C16" s="24">
        <v>6</v>
      </c>
      <c r="D16" s="12">
        <v>14.8</v>
      </c>
      <c r="E16" s="24">
        <v>1.0999999999999999E-2</v>
      </c>
      <c r="F16" s="20">
        <v>6.24</v>
      </c>
      <c r="G16" s="24">
        <v>0.2</v>
      </c>
      <c r="H16" s="24">
        <v>2</v>
      </c>
      <c r="I16" s="24">
        <v>0.2</v>
      </c>
      <c r="J16" s="24">
        <v>0.01</v>
      </c>
      <c r="K16" s="13">
        <v>1.08</v>
      </c>
      <c r="M16" s="7" t="s">
        <v>20</v>
      </c>
      <c r="N16" s="67">
        <f>MAX(N6:N11)</f>
        <v>12</v>
      </c>
      <c r="O16" s="67">
        <f>MAX(O6:O11)</f>
        <v>17.75</v>
      </c>
      <c r="P16" s="68">
        <f>MAX(P6:P11)</f>
        <v>4.0000000000000001E-3</v>
      </c>
      <c r="Q16" s="67">
        <f>MAX(Q6:Q11)</f>
        <v>684</v>
      </c>
      <c r="R16" s="38">
        <f t="shared" ref="N16:V16" si="2">MAX(R7:R11)</f>
        <v>0.1</v>
      </c>
      <c r="S16" s="38">
        <f t="shared" si="2"/>
        <v>1.1000000000000001</v>
      </c>
      <c r="T16" s="38">
        <f>MAX(T6:T11)</f>
        <v>0.125</v>
      </c>
      <c r="U16" s="38">
        <f>MAX(U6:U11)</f>
        <v>2.75E-2</v>
      </c>
      <c r="V16" s="38">
        <f>MAX(V6:V11)</f>
        <v>1.325</v>
      </c>
    </row>
    <row r="17" spans="2:23" ht="12.6" customHeight="1" x14ac:dyDescent="0.25">
      <c r="B17" s="11">
        <v>43082.575694444444</v>
      </c>
      <c r="C17" s="12">
        <v>8</v>
      </c>
      <c r="D17" s="12">
        <v>19.2</v>
      </c>
      <c r="E17" s="24">
        <v>5.0000000000000001E-3</v>
      </c>
      <c r="F17" s="12">
        <v>614</v>
      </c>
      <c r="G17" s="24">
        <v>0.2</v>
      </c>
      <c r="H17" s="24">
        <v>2</v>
      </c>
      <c r="I17" s="24">
        <v>0.23</v>
      </c>
      <c r="J17" s="24">
        <v>1.0999999999999999E-2</v>
      </c>
      <c r="K17" s="13">
        <v>1.57</v>
      </c>
      <c r="M17" s="7" t="s">
        <v>21</v>
      </c>
      <c r="N17" s="38">
        <f>MEDIAN(N6:N11)</f>
        <v>9.75</v>
      </c>
      <c r="O17" s="38">
        <f>MEDIAN(O6:O11)</f>
        <v>13.754999999999999</v>
      </c>
      <c r="P17" s="38">
        <f>MEDIAN(P6:P11)</f>
        <v>2.5999999999999999E-3</v>
      </c>
      <c r="Q17" s="38">
        <f>MEDIAN(Q6:Q11)</f>
        <v>642.5</v>
      </c>
      <c r="R17" s="38">
        <f t="shared" ref="N17:V17" si="3">MEDIAN(R7:R11)</f>
        <v>0.1</v>
      </c>
      <c r="S17" s="38">
        <f t="shared" si="3"/>
        <v>1.05</v>
      </c>
      <c r="T17" s="38">
        <f>MEDIAN(T6:T11)</f>
        <v>0.1</v>
      </c>
      <c r="U17" s="38">
        <f>MEDIAN(U6:U11)</f>
        <v>4.3E-3</v>
      </c>
      <c r="V17" s="38">
        <f>MEDIAN(V6:V11)</f>
        <v>0.97</v>
      </c>
    </row>
    <row r="18" spans="2:23" ht="12.6" customHeight="1" x14ac:dyDescent="0.25">
      <c r="B18" s="25">
        <v>43214.393750000003</v>
      </c>
      <c r="C18" s="24">
        <v>6</v>
      </c>
      <c r="D18" s="12">
        <v>13.3</v>
      </c>
      <c r="E18" s="24">
        <v>3.3999999999999998E-3</v>
      </c>
      <c r="F18" s="12">
        <v>704</v>
      </c>
      <c r="G18" s="24">
        <v>0.2</v>
      </c>
      <c r="H18" s="24">
        <v>2</v>
      </c>
      <c r="I18" s="24">
        <v>0.2</v>
      </c>
      <c r="J18" s="24">
        <v>0.02</v>
      </c>
      <c r="K18" s="26">
        <v>0.9</v>
      </c>
      <c r="M18" s="7" t="s">
        <v>22</v>
      </c>
      <c r="N18" s="38">
        <f>_xlfn.VAR.P(N6:N11)</f>
        <v>7.54296875</v>
      </c>
      <c r="O18" s="38">
        <f>_xlfn.VAR.P(O6:O11)</f>
        <v>3.0523888888889008</v>
      </c>
      <c r="P18" s="38">
        <f>_xlfn.VAR.P(P6:P11)</f>
        <v>1.3918750000000001E-6</v>
      </c>
      <c r="Q18" s="38">
        <f>_xlfn.VAR.P(Q6:Q11)</f>
        <v>860.66000000000008</v>
      </c>
      <c r="R18" s="38">
        <f t="shared" ref="N18:V18" si="4">_xlfn.VAR.P(R7:R11)</f>
        <v>1.6921875000000001E-3</v>
      </c>
      <c r="S18" s="38">
        <f t="shared" si="4"/>
        <v>2.5000000000000044E-3</v>
      </c>
      <c r="T18" s="38">
        <f>_xlfn.VAR.P(T6:T11)</f>
        <v>1.1458333333333325E-4</v>
      </c>
      <c r="U18" s="38">
        <f>_xlfn.VAR.P(U6:U11)</f>
        <v>7.4992222222222208E-5</v>
      </c>
      <c r="V18" s="38">
        <f>_xlfn.VAR.P(V6:V11)</f>
        <v>0.16390625000000014</v>
      </c>
      <c r="W18" s="37"/>
    </row>
    <row r="19" spans="2:23" ht="12.6" customHeight="1" x14ac:dyDescent="0.25">
      <c r="B19" s="11">
        <v>43292.44027777778</v>
      </c>
      <c r="C19" s="12">
        <v>26</v>
      </c>
      <c r="D19" s="12">
        <v>21.6</v>
      </c>
      <c r="E19" s="24">
        <v>5.0000000000000001E-3</v>
      </c>
      <c r="F19" s="12">
        <v>724</v>
      </c>
      <c r="G19" s="24">
        <v>0.2</v>
      </c>
      <c r="H19" s="24">
        <v>2.2000000000000002</v>
      </c>
      <c r="I19" s="24">
        <v>0.2</v>
      </c>
      <c r="J19" s="12">
        <v>4.4999999999999998E-2</v>
      </c>
      <c r="K19" s="13"/>
      <c r="M19" s="7" t="s">
        <v>23</v>
      </c>
      <c r="N19" s="38">
        <f>_xlfn.STDEV.P(N6:N11)</f>
        <v>2.7464465678399788</v>
      </c>
      <c r="O19" s="38">
        <f>_xlfn.STDEV.P(O6:O11)</f>
        <v>1.7471087226869715</v>
      </c>
      <c r="P19" s="38">
        <f>_xlfn.STDEV.P(P6:P11)</f>
        <v>1.1797775213996918E-3</v>
      </c>
      <c r="Q19" s="38">
        <f>_xlfn.STDEV.P(Q6:Q11)</f>
        <v>29.337007345671783</v>
      </c>
      <c r="R19" s="38">
        <f t="shared" ref="N19:V19" si="5">_xlfn.STDEV.P(R7:R11)</f>
        <v>4.1136206679760839E-2</v>
      </c>
      <c r="S19" s="38">
        <f t="shared" si="5"/>
        <v>5.0000000000000044E-2</v>
      </c>
      <c r="T19" s="38">
        <f>_xlfn.STDEV.P(T6:T11)</f>
        <v>1.0704360482220936E-2</v>
      </c>
      <c r="U19" s="38">
        <f>_xlfn.STDEV.P(U6:U11)</f>
        <v>8.6598049759923704E-3</v>
      </c>
      <c r="V19" s="38">
        <f>_xlfn.STDEV.P(V6:V11)</f>
        <v>0.40485336851754133</v>
      </c>
    </row>
    <row r="20" spans="2:23" ht="12.6" customHeight="1" x14ac:dyDescent="0.25">
      <c r="B20" s="11">
        <v>43396.581944444442</v>
      </c>
      <c r="C20" s="12">
        <v>10</v>
      </c>
      <c r="D20" s="12">
        <v>18.600000000000001</v>
      </c>
      <c r="E20" s="12">
        <v>4.0000000000000001E-3</v>
      </c>
      <c r="F20" s="12">
        <v>664</v>
      </c>
      <c r="G20" s="24">
        <v>0.2</v>
      </c>
      <c r="H20" s="24">
        <v>2.2000000000000002</v>
      </c>
      <c r="I20" s="24">
        <v>0.2</v>
      </c>
      <c r="J20" s="24">
        <v>7.0000000000000001E-3</v>
      </c>
      <c r="K20" s="26">
        <v>0.4</v>
      </c>
      <c r="M20" s="7" t="s">
        <v>24</v>
      </c>
      <c r="N20" s="38">
        <f t="shared" ref="N20:V20" si="6">_xlfn.CONFIDENCE.T(0.05,N19,N14)</f>
        <v>4.370209366240732</v>
      </c>
      <c r="O20" s="38">
        <f t="shared" ref="O20:Q20" si="7">_xlfn.CONFIDENCE.T(0.05,O19,O14)</f>
        <v>1.8334781603608581</v>
      </c>
      <c r="P20" s="38">
        <f t="shared" si="7"/>
        <v>1.8772893070176106E-3</v>
      </c>
      <c r="Q20" s="38">
        <f t="shared" si="7"/>
        <v>36.426705836160025</v>
      </c>
      <c r="R20" s="38">
        <f t="shared" si="6"/>
        <v>6.5456884480695962E-2</v>
      </c>
      <c r="S20" s="38">
        <f t="shared" si="6"/>
        <v>7.9561157632092802E-2</v>
      </c>
      <c r="T20" s="38">
        <f t="shared" ref="T20:V20" si="8">_xlfn.CONFIDENCE.T(0.05,T19,T14)</f>
        <v>1.1233537392336819E-2</v>
      </c>
      <c r="U20" s="38">
        <f t="shared" si="8"/>
        <v>9.0879079763549857E-3</v>
      </c>
      <c r="V20" s="38">
        <f t="shared" si="8"/>
        <v>0.4248675538542509</v>
      </c>
    </row>
    <row r="21" spans="2:23" ht="12.6" customHeight="1" x14ac:dyDescent="0.25">
      <c r="B21" s="11">
        <v>43445.570138888892</v>
      </c>
      <c r="C21" s="12">
        <v>13</v>
      </c>
      <c r="D21" s="12">
        <v>16.899999999999999</v>
      </c>
      <c r="E21" s="12">
        <v>2.3E-2</v>
      </c>
      <c r="F21" s="12">
        <v>661</v>
      </c>
      <c r="G21" s="24">
        <v>0.2</v>
      </c>
      <c r="H21" s="24">
        <v>2.2000000000000002</v>
      </c>
      <c r="I21" s="24">
        <v>0.2</v>
      </c>
      <c r="J21" s="12">
        <v>4.7E-2</v>
      </c>
      <c r="K21" s="54">
        <v>1.52</v>
      </c>
      <c r="L21" s="31"/>
      <c r="R21" s="38"/>
      <c r="S21" s="38"/>
      <c r="T21" s="38"/>
    </row>
    <row r="22" spans="2:23" ht="12.6" customHeight="1" x14ac:dyDescent="0.25">
      <c r="B22" s="11">
        <v>43557.491666666669</v>
      </c>
      <c r="C22" s="24">
        <v>6</v>
      </c>
      <c r="D22" s="12">
        <v>11.5</v>
      </c>
      <c r="E22" s="21"/>
      <c r="F22" s="12">
        <v>595</v>
      </c>
      <c r="G22" s="24">
        <v>0.2</v>
      </c>
      <c r="H22" s="24">
        <v>2.2000000000000002</v>
      </c>
      <c r="I22" s="24">
        <v>0.2</v>
      </c>
      <c r="J22" s="24">
        <v>7.0000000000000001E-3</v>
      </c>
      <c r="K22" s="26">
        <v>0.4</v>
      </c>
      <c r="M22" s="81" t="s">
        <v>25</v>
      </c>
      <c r="N22" s="81"/>
      <c r="O22" s="81"/>
      <c r="P22" s="81"/>
      <c r="Q22" s="81"/>
      <c r="R22" s="81"/>
      <c r="S22" s="81"/>
      <c r="T22" s="81"/>
      <c r="U22" s="81"/>
      <c r="V22" s="81"/>
    </row>
    <row r="23" spans="2:23" ht="12.6" customHeight="1" x14ac:dyDescent="0.25">
      <c r="B23" s="11">
        <v>43663.460416666669</v>
      </c>
      <c r="C23" s="12">
        <v>9</v>
      </c>
      <c r="D23" s="12">
        <v>14.2</v>
      </c>
      <c r="E23" s="24">
        <v>3.0000000000000001E-3</v>
      </c>
      <c r="F23" s="12">
        <v>653</v>
      </c>
      <c r="G23" s="24">
        <v>0.01</v>
      </c>
      <c r="H23" s="24">
        <v>2</v>
      </c>
      <c r="I23" s="24">
        <v>0.2</v>
      </c>
      <c r="J23" s="24">
        <v>0.01</v>
      </c>
      <c r="K23" s="26">
        <v>0.4</v>
      </c>
    </row>
    <row r="24" spans="2:23" ht="12.6" customHeight="1" x14ac:dyDescent="0.25">
      <c r="B24" s="11">
        <v>43769.404166666667</v>
      </c>
      <c r="C24" s="12">
        <v>9</v>
      </c>
      <c r="D24" s="12">
        <v>13.2</v>
      </c>
      <c r="E24" s="24">
        <v>3.0000000000000001E-3</v>
      </c>
      <c r="F24" s="12">
        <v>673</v>
      </c>
      <c r="G24" s="24">
        <v>0.01</v>
      </c>
      <c r="H24" s="24">
        <v>2</v>
      </c>
      <c r="I24" s="12">
        <v>0.68</v>
      </c>
      <c r="J24" s="24">
        <v>2.1999999999999999E-2</v>
      </c>
      <c r="K24" s="13">
        <v>2.0099999999999998</v>
      </c>
      <c r="M24" s="7"/>
      <c r="N24" s="38"/>
      <c r="O24" s="38"/>
      <c r="P24" s="38"/>
      <c r="Q24" s="38"/>
      <c r="R24" s="38"/>
      <c r="S24" s="38"/>
      <c r="T24" s="38"/>
    </row>
    <row r="25" spans="2:23" ht="12.6" customHeight="1" x14ac:dyDescent="0.25">
      <c r="B25" s="11">
        <v>43795.447916666664</v>
      </c>
      <c r="C25" s="24">
        <v>7</v>
      </c>
      <c r="D25" s="12">
        <v>14.2</v>
      </c>
      <c r="E25" s="24">
        <v>3.0000000000000001E-3</v>
      </c>
      <c r="F25" s="12">
        <v>632</v>
      </c>
      <c r="G25" s="24">
        <v>0.01</v>
      </c>
      <c r="H25" s="24">
        <v>2</v>
      </c>
      <c r="I25" s="24">
        <v>0.3</v>
      </c>
      <c r="J25" s="24">
        <v>7.0000000000000001E-3</v>
      </c>
      <c r="K25" s="13">
        <v>1.81</v>
      </c>
    </row>
    <row r="26" spans="2:23" ht="12.6" customHeight="1" x14ac:dyDescent="0.25">
      <c r="B26" s="15">
        <v>43921.490277777775</v>
      </c>
      <c r="C26" s="22">
        <v>12</v>
      </c>
      <c r="D26" s="22">
        <v>13.3</v>
      </c>
      <c r="E26" s="29">
        <v>3.0000000000000001E-3</v>
      </c>
      <c r="F26" s="22">
        <v>602</v>
      </c>
      <c r="G26" s="29">
        <v>0.2</v>
      </c>
      <c r="H26" s="29">
        <v>2.2000000000000002</v>
      </c>
      <c r="I26" s="29">
        <v>0.2</v>
      </c>
      <c r="J26" s="29">
        <v>7.0000000000000001E-3</v>
      </c>
      <c r="K26" s="23">
        <v>1.23</v>
      </c>
    </row>
    <row r="27" spans="2:23" ht="12.6" customHeight="1" x14ac:dyDescent="0.25">
      <c r="B27" s="17"/>
      <c r="C27" s="18"/>
      <c r="D27" s="18"/>
      <c r="E27" s="18"/>
      <c r="F27" s="18"/>
      <c r="G27" s="18"/>
      <c r="H27" s="18"/>
      <c r="I27" s="18"/>
      <c r="J27" s="18"/>
      <c r="K27" s="18"/>
    </row>
    <row r="28" spans="2:23" ht="12.6" customHeight="1" x14ac:dyDescent="0.25">
      <c r="B28" s="50" t="s">
        <v>26</v>
      </c>
      <c r="C28" s="51"/>
      <c r="D28" s="81" t="s">
        <v>27</v>
      </c>
      <c r="E28" s="81"/>
      <c r="F28" s="81"/>
      <c r="G28" s="81"/>
      <c r="H28" s="81"/>
      <c r="I28" s="81"/>
      <c r="J28" s="81"/>
      <c r="K28" s="81"/>
    </row>
    <row r="29" spans="2:23" ht="12.6" customHeight="1" x14ac:dyDescent="0.25">
      <c r="B29" s="50" t="s">
        <v>26</v>
      </c>
      <c r="C29" s="52"/>
      <c r="D29" s="81" t="s">
        <v>28</v>
      </c>
      <c r="E29" s="81"/>
      <c r="F29" s="81"/>
      <c r="G29" s="81"/>
      <c r="H29" s="81"/>
      <c r="I29" s="81"/>
      <c r="J29" s="81"/>
      <c r="K29" s="81"/>
    </row>
    <row r="30" spans="2:23" ht="12.6" customHeight="1" x14ac:dyDescent="0.25">
      <c r="B30" s="50" t="s">
        <v>26</v>
      </c>
      <c r="C30" s="53"/>
      <c r="D30" s="72" t="s">
        <v>31</v>
      </c>
      <c r="E30" s="72"/>
      <c r="F30" s="72"/>
      <c r="G30" s="72"/>
      <c r="H30" s="72"/>
      <c r="I30" s="72"/>
      <c r="J30" s="72"/>
      <c r="K30" s="72"/>
      <c r="L30" s="72"/>
    </row>
    <row r="31" spans="2:23" ht="15.75" customHeight="1" x14ac:dyDescent="0.25">
      <c r="B31" s="70" t="s">
        <v>60</v>
      </c>
      <c r="C31" s="70"/>
      <c r="D31" s="70"/>
      <c r="E31" s="70"/>
      <c r="F31" s="70"/>
      <c r="G31" s="70"/>
      <c r="H31" s="70"/>
      <c r="I31" s="70"/>
      <c r="J31" s="70"/>
      <c r="K31" s="70"/>
      <c r="L31" s="70"/>
      <c r="M31" s="72"/>
    </row>
    <row r="32" spans="2:23" ht="12.6" customHeight="1" x14ac:dyDescent="0.25">
      <c r="B32" s="69"/>
      <c r="C32" s="69"/>
      <c r="D32" s="69"/>
      <c r="E32" s="69"/>
      <c r="F32" s="69"/>
      <c r="G32" s="69"/>
      <c r="H32" s="69"/>
      <c r="I32" s="69"/>
      <c r="J32" s="69"/>
      <c r="K32" s="69"/>
      <c r="L32" s="69"/>
      <c r="M32" s="70"/>
      <c r="N32" s="69"/>
    </row>
    <row r="33" spans="2:14" ht="12.6" customHeight="1" x14ac:dyDescent="0.25">
      <c r="B33" s="74" t="s">
        <v>16</v>
      </c>
      <c r="C33" s="74"/>
      <c r="D33" s="74"/>
      <c r="E33" s="74"/>
      <c r="H33" s="35"/>
      <c r="M33" s="69"/>
      <c r="N33" s="69"/>
    </row>
    <row r="34" spans="2:14" x14ac:dyDescent="0.25">
      <c r="H34" s="35"/>
    </row>
    <row r="35" spans="2:14" x14ac:dyDescent="0.25">
      <c r="H35" s="35"/>
    </row>
    <row r="36" spans="2:14" x14ac:dyDescent="0.25">
      <c r="H36" s="36"/>
    </row>
  </sheetData>
  <mergeCells count="13">
    <mergeCell ref="O2:T2"/>
    <mergeCell ref="A2:I2"/>
    <mergeCell ref="B33:E33"/>
    <mergeCell ref="B4:B6"/>
    <mergeCell ref="C4:K4"/>
    <mergeCell ref="C6:E6"/>
    <mergeCell ref="G6:K6"/>
    <mergeCell ref="N5:P5"/>
    <mergeCell ref="R5:V5"/>
    <mergeCell ref="M4:M5"/>
    <mergeCell ref="D28:K28"/>
    <mergeCell ref="D29:K29"/>
    <mergeCell ref="M22:V22"/>
  </mergeCells>
  <pageMargins left="0.7" right="0.7" top="0.75" bottom="0.75" header="0.3" footer="0.3"/>
  <pageSetup paperSize="8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26"/>
  <sheetViews>
    <sheetView tabSelected="1" workbookViewId="0">
      <selection activeCell="C5" sqref="C5"/>
    </sheetView>
  </sheetViews>
  <sheetFormatPr defaultRowHeight="15" x14ac:dyDescent="0.25"/>
  <cols>
    <col min="1" max="1" width="5" customWidth="1"/>
    <col min="2" max="2" width="17.140625" customWidth="1"/>
    <col min="3" max="3" width="13.28515625" customWidth="1"/>
    <col min="4" max="4" width="12.7109375" customWidth="1"/>
    <col min="5" max="5" width="11" customWidth="1"/>
    <col min="6" max="6" width="11.28515625" customWidth="1"/>
    <col min="7" max="7" width="12.42578125" customWidth="1"/>
    <col min="8" max="8" width="12.5703125" customWidth="1"/>
    <col min="9" max="9" width="11.7109375" customWidth="1"/>
    <col min="10" max="10" width="12" customWidth="1"/>
  </cols>
  <sheetData>
    <row r="1" spans="2:10" x14ac:dyDescent="0.25">
      <c r="B1" s="58" t="s">
        <v>32</v>
      </c>
      <c r="C1" s="58"/>
      <c r="D1" s="58"/>
      <c r="E1" s="58"/>
      <c r="F1" s="58"/>
      <c r="G1" s="58"/>
      <c r="H1" s="58"/>
      <c r="I1" s="58"/>
      <c r="J1" s="58"/>
    </row>
    <row r="2" spans="2:10" ht="15.75" thickBot="1" x14ac:dyDescent="0.3">
      <c r="B2" s="58"/>
      <c r="C2" s="58"/>
      <c r="D2" s="58"/>
      <c r="E2" s="58"/>
      <c r="F2" s="58"/>
      <c r="G2" s="58"/>
      <c r="H2" s="58"/>
      <c r="I2" s="58"/>
      <c r="J2" s="58"/>
    </row>
    <row r="3" spans="2:10" x14ac:dyDescent="0.25">
      <c r="B3" s="59" t="s">
        <v>33</v>
      </c>
      <c r="C3" s="59"/>
      <c r="D3" s="58"/>
      <c r="E3" s="58"/>
      <c r="F3" s="58"/>
      <c r="G3" s="58"/>
      <c r="H3" s="58"/>
      <c r="I3" s="58"/>
      <c r="J3" s="58"/>
    </row>
    <row r="4" spans="2:10" x14ac:dyDescent="0.25">
      <c r="B4" s="60" t="s">
        <v>34</v>
      </c>
      <c r="C4" s="61">
        <v>0.22678925636157665</v>
      </c>
      <c r="D4" s="58"/>
      <c r="E4" s="58"/>
      <c r="F4" s="58"/>
      <c r="G4" s="58"/>
      <c r="H4" s="58"/>
      <c r="I4" s="58"/>
      <c r="J4" s="58"/>
    </row>
    <row r="5" spans="2:10" x14ac:dyDescent="0.25">
      <c r="B5" s="60" t="s">
        <v>35</v>
      </c>
      <c r="C5" s="61">
        <v>5.1433366801036939E-2</v>
      </c>
      <c r="D5" s="58"/>
      <c r="E5" s="58"/>
      <c r="F5" s="58"/>
      <c r="G5" s="58"/>
      <c r="H5" s="58"/>
      <c r="I5" s="58"/>
      <c r="J5" s="58"/>
    </row>
    <row r="6" spans="2:10" x14ac:dyDescent="0.25">
      <c r="B6" s="60" t="s">
        <v>36</v>
      </c>
      <c r="C6" s="61">
        <v>-0.42284994979844459</v>
      </c>
      <c r="D6" s="58"/>
      <c r="E6" s="58"/>
      <c r="F6" s="58"/>
      <c r="G6" s="58"/>
      <c r="H6" s="58"/>
      <c r="I6" s="58"/>
      <c r="J6" s="58"/>
    </row>
    <row r="7" spans="2:10" x14ac:dyDescent="0.25">
      <c r="B7" s="60" t="s">
        <v>37</v>
      </c>
      <c r="C7" s="61">
        <v>1.5399404478736858</v>
      </c>
      <c r="D7" s="58"/>
      <c r="E7" s="58"/>
      <c r="F7" s="58"/>
      <c r="G7" s="58"/>
      <c r="H7" s="58"/>
      <c r="I7" s="58"/>
      <c r="J7" s="58"/>
    </row>
    <row r="8" spans="2:10" ht="15.75" thickBot="1" x14ac:dyDescent="0.3">
      <c r="B8" s="62" t="s">
        <v>38</v>
      </c>
      <c r="C8" s="62">
        <v>4</v>
      </c>
      <c r="D8" s="58"/>
      <c r="E8" s="58"/>
      <c r="F8" s="58"/>
      <c r="G8" s="58"/>
      <c r="H8" s="58"/>
      <c r="I8" s="58"/>
      <c r="J8" s="58"/>
    </row>
    <row r="9" spans="2:10" x14ac:dyDescent="0.25">
      <c r="B9" s="58"/>
      <c r="C9" s="58"/>
      <c r="D9" s="58"/>
      <c r="E9" s="58"/>
      <c r="F9" s="58"/>
      <c r="G9" s="58"/>
      <c r="H9" s="58"/>
      <c r="I9" s="58"/>
      <c r="J9" s="58"/>
    </row>
    <row r="10" spans="2:10" ht="15.75" thickBot="1" x14ac:dyDescent="0.3">
      <c r="B10" s="58" t="s">
        <v>39</v>
      </c>
      <c r="C10" s="58"/>
      <c r="D10" s="58"/>
      <c r="E10" s="58"/>
      <c r="F10" s="58"/>
      <c r="G10" s="58"/>
      <c r="H10" s="58"/>
      <c r="I10" s="58"/>
      <c r="J10" s="58"/>
    </row>
    <row r="11" spans="2:10" x14ac:dyDescent="0.25">
      <c r="B11" s="63"/>
      <c r="C11" s="63" t="s">
        <v>44</v>
      </c>
      <c r="D11" s="63" t="s">
        <v>45</v>
      </c>
      <c r="E11" s="63" t="s">
        <v>46</v>
      </c>
      <c r="F11" s="63" t="s">
        <v>47</v>
      </c>
      <c r="G11" s="63" t="s">
        <v>48</v>
      </c>
      <c r="H11" s="58"/>
      <c r="I11" s="58"/>
      <c r="J11" s="58"/>
    </row>
    <row r="12" spans="2:10" x14ac:dyDescent="0.25">
      <c r="B12" s="60" t="s">
        <v>40</v>
      </c>
      <c r="C12" s="60">
        <v>1</v>
      </c>
      <c r="D12" s="61">
        <v>0.2571668340051847</v>
      </c>
      <c r="E12" s="61">
        <v>0.2571668340051847</v>
      </c>
      <c r="F12" s="61">
        <v>0.10844439389056336</v>
      </c>
      <c r="G12" s="61">
        <v>0.77321074363842335</v>
      </c>
      <c r="H12" s="58"/>
      <c r="I12" s="58"/>
      <c r="J12" s="58"/>
    </row>
    <row r="13" spans="2:10" x14ac:dyDescent="0.25">
      <c r="B13" s="60" t="s">
        <v>41</v>
      </c>
      <c r="C13" s="60">
        <v>2</v>
      </c>
      <c r="D13" s="61">
        <v>4.7428331659948153</v>
      </c>
      <c r="E13" s="61">
        <v>2.3714165829974077</v>
      </c>
      <c r="F13" s="61"/>
      <c r="G13" s="61"/>
      <c r="H13" s="58"/>
      <c r="I13" s="58"/>
      <c r="J13" s="58"/>
    </row>
    <row r="14" spans="2:10" ht="15.75" thickBot="1" x14ac:dyDescent="0.3">
      <c r="B14" s="62" t="s">
        <v>42</v>
      </c>
      <c r="C14" s="62">
        <v>3</v>
      </c>
      <c r="D14" s="62">
        <v>5</v>
      </c>
      <c r="E14" s="62"/>
      <c r="F14" s="62"/>
      <c r="G14" s="62"/>
      <c r="H14" s="58"/>
      <c r="I14" s="58"/>
      <c r="J14" s="58"/>
    </row>
    <row r="15" spans="2:10" ht="15.75" thickBot="1" x14ac:dyDescent="0.3">
      <c r="B15" s="58"/>
      <c r="C15" s="58"/>
      <c r="D15" s="58"/>
      <c r="E15" s="58"/>
      <c r="F15" s="58"/>
      <c r="G15" s="58"/>
      <c r="H15" s="58"/>
      <c r="I15" s="58"/>
      <c r="J15" s="58"/>
    </row>
    <row r="16" spans="2:10" x14ac:dyDescent="0.25">
      <c r="B16" s="63"/>
      <c r="C16" s="63" t="s">
        <v>49</v>
      </c>
      <c r="D16" s="63" t="s">
        <v>37</v>
      </c>
      <c r="E16" s="63" t="s">
        <v>50</v>
      </c>
      <c r="F16" s="63" t="s">
        <v>51</v>
      </c>
      <c r="G16" s="63" t="s">
        <v>52</v>
      </c>
      <c r="H16" s="63" t="s">
        <v>53</v>
      </c>
      <c r="I16" s="63" t="s">
        <v>54</v>
      </c>
      <c r="J16" s="63" t="s">
        <v>55</v>
      </c>
    </row>
    <row r="17" spans="2:10" x14ac:dyDescent="0.25">
      <c r="B17" s="60" t="s">
        <v>43</v>
      </c>
      <c r="C17" s="61">
        <v>2023.4833435734515</v>
      </c>
      <c r="D17" s="61">
        <v>15.152305604775256</v>
      </c>
      <c r="E17" s="61">
        <v>133.5429337523228</v>
      </c>
      <c r="F17" s="65">
        <v>5.606884986165513E-5</v>
      </c>
      <c r="G17" s="61">
        <v>1958.2882345010671</v>
      </c>
      <c r="H17" s="61">
        <v>2088.6784526458359</v>
      </c>
      <c r="I17" s="61">
        <v>1958.2882345010671</v>
      </c>
      <c r="J17" s="61">
        <v>2088.6784526458359</v>
      </c>
    </row>
    <row r="18" spans="2:10" ht="15.75" thickBot="1" x14ac:dyDescent="0.3">
      <c r="B18" s="62">
        <v>647.5</v>
      </c>
      <c r="C18" s="64">
        <v>-7.8524224123720579E-3</v>
      </c>
      <c r="D18" s="64">
        <v>2.3845152323379675E-2</v>
      </c>
      <c r="E18" s="64">
        <v>-0.32930896418191136</v>
      </c>
      <c r="F18" s="66">
        <v>0.77321074363842335</v>
      </c>
      <c r="G18" s="64">
        <v>-0.11044983214785339</v>
      </c>
      <c r="H18" s="64">
        <v>9.4744987323109264E-2</v>
      </c>
      <c r="I18" s="64">
        <v>-0.11044983214785339</v>
      </c>
      <c r="J18" s="64">
        <v>9.4744987323109264E-2</v>
      </c>
    </row>
    <row r="19" spans="2:10" x14ac:dyDescent="0.25">
      <c r="B19" s="58"/>
      <c r="C19" s="58"/>
      <c r="D19" s="58"/>
      <c r="E19" s="58"/>
      <c r="F19" s="58"/>
      <c r="G19" s="58"/>
      <c r="H19" s="58"/>
      <c r="I19" s="58"/>
      <c r="J19" s="58"/>
    </row>
    <row r="20" spans="2:10" x14ac:dyDescent="0.25">
      <c r="B20" s="58" t="s">
        <v>56</v>
      </c>
      <c r="C20" s="58"/>
      <c r="D20" s="58"/>
      <c r="E20" s="58"/>
      <c r="F20" s="58"/>
      <c r="G20" s="58"/>
      <c r="H20" s="58"/>
      <c r="I20" s="58"/>
      <c r="J20" s="58"/>
    </row>
    <row r="21" spans="2:10" ht="15.75" thickBot="1" x14ac:dyDescent="0.3">
      <c r="B21" s="58"/>
      <c r="C21" s="58"/>
      <c r="D21" s="58"/>
      <c r="E21" s="58"/>
      <c r="F21" s="58"/>
      <c r="G21" s="58"/>
      <c r="H21" s="58"/>
      <c r="I21" s="58"/>
      <c r="J21" s="58"/>
    </row>
    <row r="22" spans="2:10" x14ac:dyDescent="0.25">
      <c r="B22" s="63" t="s">
        <v>57</v>
      </c>
      <c r="C22" s="63" t="s">
        <v>58</v>
      </c>
      <c r="D22" s="63" t="s">
        <v>59</v>
      </c>
      <c r="E22" s="58"/>
      <c r="F22" s="58"/>
      <c r="G22" s="58"/>
      <c r="H22" s="58"/>
      <c r="I22" s="58"/>
      <c r="J22" s="58"/>
    </row>
    <row r="23" spans="2:10" x14ac:dyDescent="0.25">
      <c r="B23" s="60">
        <v>1</v>
      </c>
      <c r="C23" s="61">
        <v>2018.6933659019046</v>
      </c>
      <c r="D23" s="61">
        <v>-1.693365901904599</v>
      </c>
      <c r="E23" s="58"/>
      <c r="F23" s="58"/>
      <c r="G23" s="58"/>
      <c r="H23" s="58"/>
      <c r="I23" s="58"/>
      <c r="J23" s="58"/>
    </row>
    <row r="24" spans="2:10" x14ac:dyDescent="0.25">
      <c r="B24" s="60">
        <v>2</v>
      </c>
      <c r="C24" s="61">
        <v>2018.1122866433891</v>
      </c>
      <c r="D24" s="61">
        <v>-0.11228664338909766</v>
      </c>
      <c r="E24" s="58"/>
      <c r="F24" s="58"/>
      <c r="G24" s="58"/>
      <c r="H24" s="58"/>
      <c r="I24" s="58"/>
      <c r="J24" s="58"/>
    </row>
    <row r="25" spans="2:10" x14ac:dyDescent="0.25">
      <c r="B25" s="60">
        <v>3</v>
      </c>
      <c r="C25" s="61">
        <v>2018.4381621735024</v>
      </c>
      <c r="D25" s="61">
        <v>0.56183782649759451</v>
      </c>
      <c r="E25" s="58"/>
      <c r="F25" s="58"/>
      <c r="G25" s="58"/>
      <c r="H25" s="58"/>
      <c r="I25" s="58"/>
      <c r="J25" s="58"/>
    </row>
    <row r="26" spans="2:10" ht="15.75" thickBot="1" x14ac:dyDescent="0.3">
      <c r="B26" s="62">
        <v>4</v>
      </c>
      <c r="C26" s="64">
        <v>2018.7561852812034</v>
      </c>
      <c r="D26" s="64">
        <v>1.2438147187965569</v>
      </c>
      <c r="E26" s="58"/>
      <c r="F26" s="58"/>
      <c r="G26" s="58"/>
      <c r="H26" s="58"/>
      <c r="I26" s="58"/>
      <c r="J26" s="58"/>
    </row>
  </sheetData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I29"/>
  <sheetViews>
    <sheetView view="pageLayout" topLeftCell="A4" zoomScaleNormal="100" workbookViewId="0">
      <selection activeCell="F14" sqref="F14"/>
    </sheetView>
  </sheetViews>
  <sheetFormatPr defaultRowHeight="15" x14ac:dyDescent="0.25"/>
  <cols>
    <col min="1" max="1" width="13.5703125" customWidth="1"/>
    <col min="2" max="3" width="11.7109375" customWidth="1"/>
    <col min="4" max="4" width="10.42578125" customWidth="1"/>
    <col min="5" max="5" width="11.28515625" customWidth="1"/>
    <col min="6" max="6" width="10.85546875" customWidth="1"/>
    <col min="7" max="7" width="10" customWidth="1"/>
    <col min="8" max="8" width="9.85546875" customWidth="1"/>
    <col min="9" max="9" width="11.7109375" customWidth="1"/>
  </cols>
  <sheetData>
    <row r="3" spans="1:9" x14ac:dyDescent="0.25">
      <c r="A3" s="58" t="s">
        <v>32</v>
      </c>
      <c r="B3" s="58"/>
      <c r="C3" s="58"/>
      <c r="D3" s="58"/>
      <c r="E3" s="58"/>
      <c r="F3" s="58"/>
      <c r="G3" s="58"/>
      <c r="H3" s="58"/>
      <c r="I3" s="58"/>
    </row>
    <row r="4" spans="1:9" ht="15.75" thickBot="1" x14ac:dyDescent="0.3">
      <c r="A4" s="58"/>
      <c r="B4" s="58"/>
      <c r="C4" s="58"/>
      <c r="D4" s="58"/>
      <c r="E4" s="58"/>
      <c r="F4" s="58"/>
      <c r="G4" s="58"/>
      <c r="H4" s="58"/>
      <c r="I4" s="58"/>
    </row>
    <row r="5" spans="1:9" x14ac:dyDescent="0.25">
      <c r="A5" s="59" t="s">
        <v>33</v>
      </c>
      <c r="B5" s="59"/>
      <c r="C5" s="58"/>
      <c r="D5" s="58"/>
      <c r="E5" s="58"/>
      <c r="F5" s="58"/>
      <c r="G5" s="58"/>
      <c r="H5" s="58"/>
      <c r="I5" s="58"/>
    </row>
    <row r="6" spans="1:9" x14ac:dyDescent="0.25">
      <c r="A6" s="60" t="s">
        <v>34</v>
      </c>
      <c r="B6" s="61">
        <v>0.11880241906463451</v>
      </c>
      <c r="C6" s="58"/>
      <c r="D6" s="58"/>
      <c r="E6" s="58"/>
      <c r="F6" s="58"/>
      <c r="G6" s="58"/>
      <c r="H6" s="58"/>
      <c r="I6" s="58"/>
    </row>
    <row r="7" spans="1:9" x14ac:dyDescent="0.25">
      <c r="A7" s="60" t="s">
        <v>35</v>
      </c>
      <c r="B7" s="61">
        <v>1.4114014775609033E-2</v>
      </c>
      <c r="C7" s="58"/>
      <c r="D7" s="58"/>
      <c r="E7" s="58"/>
      <c r="F7" s="58"/>
      <c r="G7" s="58"/>
      <c r="H7" s="58"/>
      <c r="I7" s="58"/>
    </row>
    <row r="8" spans="1:9" x14ac:dyDescent="0.25">
      <c r="A8" s="60" t="s">
        <v>36</v>
      </c>
      <c r="B8" s="61">
        <v>-0.31451464696585463</v>
      </c>
      <c r="C8" s="58"/>
      <c r="D8" s="58"/>
      <c r="E8" s="58"/>
      <c r="F8" s="58"/>
      <c r="G8" s="58"/>
      <c r="H8" s="58"/>
      <c r="I8" s="58"/>
    </row>
    <row r="9" spans="1:9" x14ac:dyDescent="0.25">
      <c r="A9" s="60" t="s">
        <v>37</v>
      </c>
      <c r="B9" s="61">
        <v>2.4414476579821791</v>
      </c>
      <c r="C9" s="58"/>
      <c r="D9" s="58"/>
      <c r="E9" s="58"/>
      <c r="F9" s="58"/>
      <c r="G9" s="58"/>
      <c r="H9" s="58"/>
      <c r="I9" s="58"/>
    </row>
    <row r="10" spans="1:9" ht="15.75" thickBot="1" x14ac:dyDescent="0.3">
      <c r="A10" s="62" t="s">
        <v>38</v>
      </c>
      <c r="B10" s="62">
        <v>5</v>
      </c>
      <c r="C10" s="58"/>
      <c r="D10" s="58"/>
      <c r="E10" s="58"/>
      <c r="F10" s="58"/>
      <c r="G10" s="58"/>
      <c r="H10" s="58"/>
      <c r="I10" s="58"/>
    </row>
    <row r="11" spans="1:9" x14ac:dyDescent="0.25">
      <c r="A11" s="58"/>
      <c r="B11" s="58"/>
      <c r="C11" s="58"/>
      <c r="D11" s="58"/>
      <c r="E11" s="58"/>
      <c r="F11" s="58"/>
      <c r="G11" s="58"/>
      <c r="H11" s="58"/>
      <c r="I11" s="58"/>
    </row>
    <row r="12" spans="1:9" ht="15.75" thickBot="1" x14ac:dyDescent="0.3">
      <c r="A12" s="58" t="s">
        <v>39</v>
      </c>
      <c r="B12" s="58"/>
      <c r="C12" s="58"/>
      <c r="D12" s="58"/>
      <c r="E12" s="58"/>
      <c r="F12" s="58"/>
      <c r="G12" s="58"/>
      <c r="H12" s="58"/>
      <c r="I12" s="58"/>
    </row>
    <row r="13" spans="1:9" x14ac:dyDescent="0.25">
      <c r="A13" s="63"/>
      <c r="B13" s="63" t="s">
        <v>44</v>
      </c>
      <c r="C13" s="63" t="s">
        <v>45</v>
      </c>
      <c r="D13" s="63" t="s">
        <v>46</v>
      </c>
      <c r="E13" s="63" t="s">
        <v>47</v>
      </c>
      <c r="F13" s="63" t="s">
        <v>48</v>
      </c>
      <c r="G13" s="58"/>
      <c r="H13" s="58"/>
      <c r="I13" s="58"/>
    </row>
    <row r="14" spans="1:9" x14ac:dyDescent="0.25">
      <c r="A14" s="60" t="s">
        <v>40</v>
      </c>
      <c r="B14" s="60">
        <v>1</v>
      </c>
      <c r="C14" s="60">
        <v>0.25599999999999667</v>
      </c>
      <c r="D14" s="60">
        <v>0.25599999999999667</v>
      </c>
      <c r="E14" s="61">
        <v>4.2948216083211602E-2</v>
      </c>
      <c r="F14" s="61">
        <v>0.84909264275100937</v>
      </c>
      <c r="G14" s="58"/>
      <c r="H14" s="58"/>
      <c r="I14" s="58"/>
    </row>
    <row r="15" spans="1:9" x14ac:dyDescent="0.25">
      <c r="A15" s="60" t="s">
        <v>41</v>
      </c>
      <c r="B15" s="60">
        <v>3</v>
      </c>
      <c r="C15" s="60">
        <v>17.882000000000005</v>
      </c>
      <c r="D15" s="61">
        <v>5.9606666666666683</v>
      </c>
      <c r="E15" s="60"/>
      <c r="F15" s="60"/>
      <c r="G15" s="58"/>
      <c r="H15" s="58"/>
      <c r="I15" s="58"/>
    </row>
    <row r="16" spans="1:9" ht="15.75" thickBot="1" x14ac:dyDescent="0.3">
      <c r="A16" s="62" t="s">
        <v>42</v>
      </c>
      <c r="B16" s="62">
        <v>4</v>
      </c>
      <c r="C16" s="62">
        <v>18.138000000000002</v>
      </c>
      <c r="D16" s="62"/>
      <c r="E16" s="62"/>
      <c r="F16" s="62"/>
      <c r="G16" s="58"/>
      <c r="H16" s="58"/>
      <c r="I16" s="58"/>
    </row>
    <row r="17" spans="1:9" ht="15.75" thickBot="1" x14ac:dyDescent="0.3">
      <c r="A17" s="58"/>
      <c r="B17" s="58"/>
      <c r="C17" s="58"/>
      <c r="D17" s="58"/>
      <c r="E17" s="58"/>
      <c r="F17" s="58"/>
      <c r="G17" s="58"/>
      <c r="H17" s="58"/>
      <c r="I17" s="58"/>
    </row>
    <row r="18" spans="1:9" x14ac:dyDescent="0.25">
      <c r="A18" s="63"/>
      <c r="B18" s="63" t="s">
        <v>49</v>
      </c>
      <c r="C18" s="63" t="s">
        <v>37</v>
      </c>
      <c r="D18" s="63" t="s">
        <v>50</v>
      </c>
      <c r="E18" s="63" t="s">
        <v>51</v>
      </c>
      <c r="F18" s="63" t="s">
        <v>52</v>
      </c>
      <c r="G18" s="63" t="s">
        <v>53</v>
      </c>
      <c r="H18" s="63" t="s">
        <v>54</v>
      </c>
      <c r="I18" s="63" t="s">
        <v>55</v>
      </c>
    </row>
    <row r="19" spans="1:9" x14ac:dyDescent="0.25">
      <c r="A19" s="60" t="s">
        <v>43</v>
      </c>
      <c r="B19" s="61">
        <v>-308.61000000000041</v>
      </c>
      <c r="C19" s="61">
        <v>1558.0044237421155</v>
      </c>
      <c r="D19" s="61">
        <v>-0.19808031049023661</v>
      </c>
      <c r="E19" s="61">
        <v>0.85564495724887868</v>
      </c>
      <c r="F19" s="61">
        <v>-5266.8754219537705</v>
      </c>
      <c r="G19" s="61">
        <v>4649.6554219537693</v>
      </c>
      <c r="H19" s="61">
        <v>-5266.8754219537705</v>
      </c>
      <c r="I19" s="61">
        <v>4649.6554219537693</v>
      </c>
    </row>
    <row r="20" spans="1:9" ht="15.75" thickBot="1" x14ac:dyDescent="0.3">
      <c r="A20" s="62">
        <v>2014</v>
      </c>
      <c r="B20" s="64">
        <v>0.1600000000000002</v>
      </c>
      <c r="C20" s="64">
        <v>0.77205353873074556</v>
      </c>
      <c r="D20" s="64">
        <v>0.20723951380760441</v>
      </c>
      <c r="E20" s="64">
        <v>0.84909264275100826</v>
      </c>
      <c r="F20" s="64">
        <v>-2.2970189318148742</v>
      </c>
      <c r="G20" s="64">
        <v>2.6170189318148744</v>
      </c>
      <c r="H20" s="64">
        <v>-2.2970189318148742</v>
      </c>
      <c r="I20" s="64">
        <v>2.6170189318148744</v>
      </c>
    </row>
    <row r="21" spans="1:9" x14ac:dyDescent="0.25">
      <c r="A21" s="58"/>
      <c r="B21" s="58"/>
      <c r="C21" s="58"/>
      <c r="D21" s="58"/>
      <c r="E21" s="58"/>
      <c r="F21" s="58"/>
      <c r="G21" s="58"/>
      <c r="H21" s="58"/>
      <c r="I21" s="58"/>
    </row>
    <row r="22" spans="1:9" x14ac:dyDescent="0.25">
      <c r="A22" s="58" t="s">
        <v>56</v>
      </c>
      <c r="B22" s="58"/>
      <c r="C22" s="58"/>
      <c r="D22" s="58"/>
      <c r="E22" s="58"/>
      <c r="F22" s="58"/>
      <c r="G22" s="58"/>
      <c r="H22" s="58"/>
      <c r="I22" s="58"/>
    </row>
    <row r="23" spans="1:9" ht="15.75" thickBot="1" x14ac:dyDescent="0.3">
      <c r="A23" s="58"/>
      <c r="B23" s="58"/>
      <c r="C23" s="58"/>
      <c r="D23" s="58"/>
      <c r="E23" s="58"/>
      <c r="F23" s="58"/>
      <c r="G23" s="58"/>
      <c r="H23" s="58"/>
      <c r="I23" s="58"/>
    </row>
    <row r="24" spans="1:9" x14ac:dyDescent="0.25">
      <c r="A24" s="63" t="s">
        <v>57</v>
      </c>
      <c r="B24" s="63" t="s">
        <v>61</v>
      </c>
      <c r="C24" s="63" t="s">
        <v>59</v>
      </c>
      <c r="D24" s="58"/>
      <c r="E24" s="58"/>
      <c r="F24" s="58"/>
      <c r="G24" s="58"/>
      <c r="H24" s="58"/>
      <c r="I24" s="58"/>
    </row>
    <row r="25" spans="1:9" x14ac:dyDescent="0.25">
      <c r="A25" s="60">
        <v>1</v>
      </c>
      <c r="B25" s="61">
        <v>13.949999999999989</v>
      </c>
      <c r="C25" s="61">
        <v>-1.849999999999989</v>
      </c>
      <c r="D25" s="58"/>
      <c r="E25" s="58"/>
      <c r="F25" s="58"/>
      <c r="G25" s="58"/>
      <c r="H25" s="58"/>
      <c r="I25" s="58"/>
    </row>
    <row r="26" spans="1:9" x14ac:dyDescent="0.25">
      <c r="A26" s="60">
        <v>2</v>
      </c>
      <c r="B26" s="61">
        <v>14.110000000000014</v>
      </c>
      <c r="C26" s="61">
        <v>0.38999999999998636</v>
      </c>
      <c r="D26" s="58"/>
      <c r="E26" s="58"/>
      <c r="F26" s="58"/>
      <c r="G26" s="58"/>
      <c r="H26" s="58"/>
      <c r="I26" s="58"/>
    </row>
    <row r="27" spans="1:9" x14ac:dyDescent="0.25">
      <c r="A27" s="60">
        <v>3</v>
      </c>
      <c r="B27" s="61">
        <v>14.269999999999982</v>
      </c>
      <c r="C27" s="61">
        <v>3.4800000000000182</v>
      </c>
      <c r="D27" s="58"/>
      <c r="E27" s="58"/>
      <c r="F27" s="58"/>
      <c r="G27" s="58"/>
      <c r="H27" s="58"/>
      <c r="I27" s="58"/>
    </row>
    <row r="28" spans="1:9" x14ac:dyDescent="0.25">
      <c r="A28" s="60">
        <v>4</v>
      </c>
      <c r="B28" s="61">
        <v>14.430000000000007</v>
      </c>
      <c r="C28" s="61">
        <v>-0.73000000000000753</v>
      </c>
      <c r="D28" s="58"/>
      <c r="E28" s="58"/>
      <c r="F28" s="58"/>
      <c r="G28" s="58"/>
      <c r="H28" s="58"/>
      <c r="I28" s="58"/>
    </row>
    <row r="29" spans="1:9" ht="15.75" thickBot="1" x14ac:dyDescent="0.3">
      <c r="A29" s="62">
        <v>5</v>
      </c>
      <c r="B29" s="64">
        <v>14.589999999999975</v>
      </c>
      <c r="C29" s="64">
        <v>-1.2899999999999743</v>
      </c>
      <c r="D29" s="58"/>
      <c r="E29" s="58"/>
      <c r="F29" s="58"/>
      <c r="G29" s="58"/>
      <c r="H29" s="58"/>
      <c r="I29" s="58"/>
    </row>
  </sheetData>
  <pageMargins left="0.70866141732283472" right="0.70866141732283472" top="0.35433070866141736" bottom="0.35433070866141736" header="0.31496062992125984" footer="0.31496062992125984"/>
  <pageSetup paperSize="9" orientation="landscape" r:id="rId1"/>
  <headerFooter>
    <oddHeader>&amp;C&amp;"-,Italic"&amp;8Urbums Nr. 1495; SO&amp;Y4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Incukalns_1495</vt:lpstr>
      <vt:lpstr>R_analīze_EVS</vt:lpstr>
      <vt:lpstr>R_analīze_1495_SO4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Madara Mame</dc:creator>
  <cp:lastModifiedBy>Oskars</cp:lastModifiedBy>
  <cp:lastPrinted>2020-12-27T07:49:47Z</cp:lastPrinted>
  <dcterms:created xsi:type="dcterms:W3CDTF">2020-11-10T06:42:17Z</dcterms:created>
  <dcterms:modified xsi:type="dcterms:W3CDTF">2020-12-27T08:17:38Z</dcterms:modified>
</cp:coreProperties>
</file>