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Jugla\"/>
    </mc:Choice>
  </mc:AlternateContent>
  <xr:revisionPtr revIDLastSave="0" documentId="13_ncr:1_{A9665F00-71E7-47D5-B7AD-BE3380A043C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Jugla_1501" sheetId="1" r:id="rId1"/>
    <sheet name="Cl" sheetId="4" r:id="rId2"/>
    <sheet name="NH4_pieaug" sheetId="5" r:id="rId3"/>
    <sheet name="NH4_pazemin" sheetId="6" r:id="rId4"/>
  </sheets>
  <definedNames>
    <definedName name="_xlnm._FilterDatabase" localSheetId="0" hidden="1">Jugla_1501!#REF!</definedName>
  </definedNames>
  <calcPr calcId="181029"/>
</workbook>
</file>

<file path=xl/calcChain.xml><?xml version="1.0" encoding="utf-8"?>
<calcChain xmlns="http://schemas.openxmlformats.org/spreadsheetml/2006/main">
  <c r="R31" i="1" l="1"/>
  <c r="R30" i="1"/>
  <c r="R29" i="1"/>
  <c r="R28" i="1"/>
  <c r="R27" i="1"/>
  <c r="R26" i="1"/>
  <c r="Q31" i="1"/>
  <c r="Q30" i="1"/>
  <c r="Q29" i="1"/>
  <c r="Q28" i="1"/>
  <c r="Q27" i="1"/>
  <c r="Q26" i="1"/>
  <c r="P31" i="1"/>
  <c r="P30" i="1"/>
  <c r="P29" i="1"/>
  <c r="P28" i="1"/>
  <c r="P27" i="1"/>
  <c r="P26" i="1"/>
  <c r="O31" i="1"/>
  <c r="O30" i="1"/>
  <c r="O29" i="1"/>
  <c r="O28" i="1"/>
  <c r="O27" i="1"/>
  <c r="O26" i="1"/>
  <c r="N31" i="1"/>
  <c r="N30" i="1"/>
  <c r="N29" i="1"/>
  <c r="N28" i="1"/>
  <c r="N27" i="1"/>
  <c r="N26" i="1"/>
  <c r="M31" i="1"/>
  <c r="M30" i="1"/>
  <c r="M29" i="1"/>
  <c r="M28" i="1"/>
  <c r="M27" i="1"/>
  <c r="M26" i="1"/>
  <c r="L31" i="1"/>
  <c r="L30" i="1"/>
  <c r="L29" i="1"/>
  <c r="L28" i="1"/>
  <c r="L27" i="1"/>
  <c r="L26" i="1"/>
  <c r="N32" i="1" l="1"/>
  <c r="P32" i="1"/>
  <c r="M32" i="1"/>
  <c r="Q32" i="1"/>
  <c r="R32" i="1"/>
  <c r="O32" i="1"/>
  <c r="L32" i="1"/>
</calcChain>
</file>

<file path=xl/sharedStrings.xml><?xml version="1.0" encoding="utf-8"?>
<sst xmlns="http://schemas.openxmlformats.org/spreadsheetml/2006/main" count="132" uniqueCount="62">
  <si>
    <t>Datums</t>
  </si>
  <si>
    <t>mg/l</t>
  </si>
  <si>
    <t>µg/l</t>
  </si>
  <si>
    <t>1,2-dihloretāns</t>
  </si>
  <si>
    <t>Trihlormetāns</t>
  </si>
  <si>
    <t>Testēšanas rezultāti</t>
  </si>
  <si>
    <t>TCE+PCE</t>
  </si>
  <si>
    <t>BTEX</t>
  </si>
  <si>
    <t>As</t>
  </si>
  <si>
    <t>Cl</t>
  </si>
  <si>
    <t>Robežvērtība</t>
  </si>
  <si>
    <t>0,5x1,288=0,644</t>
  </si>
  <si>
    <t>Augšdevona Gaujas horizonts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</si>
  <si>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</si>
  <si>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</si>
  <si>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</si>
  <si>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</si>
  <si>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Gads</t>
  </si>
  <si>
    <t>NH4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</si>
  <si>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</si>
  <si>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</si>
  <si>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</si>
  <si>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</si>
  <si>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</si>
  <si>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</si>
  <si>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</si>
  <si>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</si>
  <si>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</si>
  <si>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</si>
  <si>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</si>
  <si>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</si>
  <si>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</si>
  <si>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</si>
  <si>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</si>
  <si>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</si>
  <si>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</si>
  <si>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</si>
  <si>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</si>
  <si>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</si>
  <si>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</si>
  <si>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</si>
  <si>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</si>
  <si>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</si>
  <si>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</si>
  <si>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</si>
  <si>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0</t>
  </si>
  <si>
    <t>Residuals</t>
  </si>
  <si>
    <t>Predicted 24</t>
  </si>
  <si>
    <t>Ar</t>
  </si>
  <si>
    <t xml:space="preserve">apzīmēta koncentrācija, mazāka par metodes detektēšanas robežu </t>
  </si>
  <si>
    <t xml:space="preserve">apzīmētajos gadījumos atzīmēta jonu bilances nesakritība 5 - 10 % robežās </t>
  </si>
  <si>
    <t>Min</t>
  </si>
  <si>
    <t>Max</t>
  </si>
  <si>
    <t>Var.p</t>
  </si>
  <si>
    <t>Stdev.p</t>
  </si>
  <si>
    <t xml:space="preserve">                        DB "Urbumi" dati</t>
  </si>
  <si>
    <t>Tendenču aprēķinam sagatavotie dati</t>
  </si>
  <si>
    <t>Sarkanā krāsā izceltā vērtība daudzkārt pārsniedz standarta novirzi; turpmākajos aprēķinos netiek ņemta vērā</t>
  </si>
  <si>
    <t>Lower 95,0%</t>
  </si>
  <si>
    <t>Upper 95,0%</t>
  </si>
  <si>
    <t>Predicted 0,258</t>
  </si>
  <si>
    <t>Metodes detektēšanas robeža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</si>
</sst>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5">
    <xf numFmtId="0" fontId="0" fillId="0" borderId="0" xfId="0"/>
    <xf numFmtId="165" fontId="18" fillId="0" borderId="0" xfId="0" applyNumberFormat="1" applyFont="1"/>
    <xf numFmtId="0" fontId="18" fillId="0" borderId="0" xfId="0" applyFont="1"/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4" fontId="18" fillId="0" borderId="18" xfId="0" applyNumberFormat="1" applyFont="1" applyBorder="1"/>
    <xf numFmtId="0" fontId="18" fillId="0" borderId="19" xfId="0" applyFont="1" applyBorder="1"/>
    <xf numFmtId="164" fontId="18" fillId="0" borderId="19" xfId="0" applyNumberFormat="1" applyFont="1" applyBorder="1"/>
    <xf numFmtId="2" fontId="18" fillId="0" borderId="18" xfId="0" applyNumberFormat="1" applyFont="1" applyBorder="1"/>
    <xf numFmtId="14" fontId="18" fillId="0" borderId="20" xfId="0" applyNumberFormat="1" applyFont="1" applyBorder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0" fontId="18" fillId="0" borderId="21" xfId="0" applyFont="1" applyFill="1" applyBorder="1"/>
    <xf numFmtId="2" fontId="18" fillId="0" borderId="21" xfId="0" applyNumberFormat="1" applyFont="1" applyBorder="1"/>
    <xf numFmtId="2" fontId="18" fillId="0" borderId="22" xfId="0" applyNumberFormat="1" applyFont="1" applyBorder="1"/>
    <xf numFmtId="14" fontId="18" fillId="0" borderId="0" xfId="0" applyNumberFormat="1" applyFont="1"/>
    <xf numFmtId="2" fontId="18" fillId="0" borderId="15" xfId="0" applyNumberFormat="1" applyFont="1" applyBorder="1"/>
    <xf numFmtId="164" fontId="18" fillId="0" borderId="15" xfId="0" applyNumberFormat="1" applyFont="1" applyBorder="1"/>
    <xf numFmtId="2" fontId="18" fillId="0" borderId="16" xfId="0" applyNumberFormat="1" applyFont="1" applyBorder="1"/>
    <xf numFmtId="0" fontId="20" fillId="0" borderId="14" xfId="0" applyFont="1" applyBorder="1" applyAlignment="1">
      <alignment horizontal="right" vertical="center" wrapText="1"/>
    </xf>
    <xf numFmtId="0" fontId="18" fillId="0" borderId="14" xfId="0" applyFont="1" applyBorder="1"/>
    <xf numFmtId="0" fontId="20" fillId="0" borderId="14" xfId="0" applyFont="1" applyFill="1" applyBorder="1" applyAlignment="1">
      <alignment vertical="center"/>
    </xf>
    <xf numFmtId="0" fontId="20" fillId="0" borderId="14" xfId="0" applyFont="1" applyBorder="1" applyAlignment="1">
      <alignment vertical="center"/>
    </xf>
    <xf numFmtId="164" fontId="21" fillId="0" borderId="21" xfId="0" applyNumberFormat="1" applyFont="1" applyBorder="1"/>
    <xf numFmtId="0" fontId="18" fillId="0" borderId="0" xfId="0" applyFont="1" applyBorder="1"/>
    <xf numFmtId="0" fontId="0" fillId="0" borderId="0" xfId="0" applyBorder="1"/>
    <xf numFmtId="0" fontId="21" fillId="0" borderId="0" xfId="0" applyFont="1" applyBorder="1"/>
    <xf numFmtId="0" fontId="0" fillId="0" borderId="0" xfId="0" applyBorder="1" applyAlignment="1"/>
    <xf numFmtId="0" fontId="0" fillId="0" borderId="14" xfId="0" applyBorder="1"/>
    <xf numFmtId="0" fontId="18" fillId="0" borderId="0" xfId="0" applyFont="1" applyAlignment="1">
      <alignment horizontal="right" vertical="center"/>
    </xf>
    <xf numFmtId="0" fontId="18" fillId="0" borderId="17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23" xfId="0" applyFill="1" applyBorder="1" applyAlignment="1"/>
    <xf numFmtId="0" fontId="22" fillId="0" borderId="24" xfId="0" applyFont="1" applyFill="1" applyBorder="1" applyAlignment="1">
      <alignment horizontal="center"/>
    </xf>
    <xf numFmtId="0" fontId="22" fillId="0" borderId="24" xfId="0" applyFont="1" applyFill="1" applyBorder="1" applyAlignment="1">
      <alignment horizontal="centerContinuous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 wrapText="1"/>
    </xf>
    <xf numFmtId="165" fontId="18" fillId="33" borderId="0" xfId="0" applyNumberFormat="1" applyFont="1" applyFill="1"/>
    <xf numFmtId="165" fontId="18" fillId="34" borderId="0" xfId="0" applyNumberFormat="1" applyFont="1" applyFill="1"/>
    <xf numFmtId="165" fontId="18" fillId="0" borderId="0" xfId="0" applyNumberFormat="1" applyFont="1" applyAlignment="1">
      <alignment vertical="center" wrapText="1"/>
    </xf>
    <xf numFmtId="2" fontId="18" fillId="0" borderId="0" xfId="0" applyNumberFormat="1" applyFont="1"/>
    <xf numFmtId="2" fontId="18" fillId="0" borderId="21" xfId="0" applyNumberFormat="1" applyFont="1" applyFill="1" applyBorder="1"/>
    <xf numFmtId="2" fontId="18" fillId="0" borderId="20" xfId="0" applyNumberFormat="1" applyFont="1" applyFill="1" applyBorder="1"/>
    <xf numFmtId="164" fontId="18" fillId="0" borderId="21" xfId="0" applyNumberFormat="1" applyFont="1" applyFill="1" applyBorder="1"/>
    <xf numFmtId="14" fontId="18" fillId="34" borderId="20" xfId="0" applyNumberFormat="1" applyFont="1" applyFill="1" applyBorder="1"/>
    <xf numFmtId="14" fontId="18" fillId="34" borderId="0" xfId="0" applyNumberFormat="1" applyFont="1" applyFill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0" fontId="0" fillId="0" borderId="13" xfId="0" applyBorder="1"/>
    <xf numFmtId="14" fontId="18" fillId="0" borderId="26" xfId="0" applyNumberFormat="1" applyFont="1" applyBorder="1"/>
    <xf numFmtId="2" fontId="18" fillId="33" borderId="15" xfId="0" applyNumberFormat="1" applyFont="1" applyFill="1" applyBorder="1"/>
    <xf numFmtId="2" fontId="18" fillId="33" borderId="16" xfId="0" applyNumberFormat="1" applyFont="1" applyFill="1" applyBorder="1"/>
    <xf numFmtId="0" fontId="0" fillId="0" borderId="27" xfId="0" applyBorder="1"/>
    <xf numFmtId="0" fontId="0" fillId="0" borderId="12" xfId="0" applyBorder="1"/>
    <xf numFmtId="0" fontId="18" fillId="0" borderId="25" xfId="0" applyFont="1" applyBorder="1"/>
    <xf numFmtId="0" fontId="0" fillId="0" borderId="19" xfId="0" applyBorder="1"/>
    <xf numFmtId="0" fontId="18" fillId="0" borderId="27" xfId="0" applyFont="1" applyBorder="1"/>
    <xf numFmtId="0" fontId="18" fillId="0" borderId="12" xfId="0" applyFont="1" applyBorder="1"/>
    <xf numFmtId="0" fontId="18" fillId="0" borderId="12" xfId="0" applyFont="1" applyBorder="1" applyAlignment="1">
      <alignment horizontal="center" vertical="center"/>
    </xf>
    <xf numFmtId="0" fontId="0" fillId="0" borderId="21" xfId="0" applyBorder="1"/>
    <xf numFmtId="0" fontId="18" fillId="0" borderId="12" xfId="0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164" fontId="23" fillId="0" borderId="21" xfId="0" applyNumberFormat="1" applyFont="1" applyFill="1" applyBorder="1"/>
    <xf numFmtId="165" fontId="18" fillId="0" borderId="21" xfId="0" applyNumberFormat="1" applyFont="1" applyFill="1" applyBorder="1"/>
    <xf numFmtId="165" fontId="18" fillId="0" borderId="21" xfId="0" applyNumberFormat="1" applyFont="1" applyBorder="1"/>
    <xf numFmtId="0" fontId="18" fillId="0" borderId="0" xfId="0" applyFont="1" applyAlignment="1">
      <alignment vertical="top" wrapText="1"/>
    </xf>
    <xf numFmtId="0" fontId="20" fillId="0" borderId="14" xfId="0" applyFont="1" applyBorder="1" applyAlignment="1">
      <alignment horizontal="right" vertical="center"/>
    </xf>
    <xf numFmtId="0" fontId="25" fillId="0" borderId="0" xfId="0" applyFont="1"/>
    <xf numFmtId="0" fontId="26" fillId="0" borderId="24" xfId="0" applyFont="1" applyFill="1" applyBorder="1" applyAlignment="1">
      <alignment horizontal="centerContinuous"/>
    </xf>
    <xf numFmtId="0" fontId="25" fillId="0" borderId="0" xfId="0" applyFont="1" applyFill="1" applyBorder="1" applyAlignment="1"/>
    <xf numFmtId="0" fontId="25" fillId="0" borderId="23" xfId="0" applyFont="1" applyFill="1" applyBorder="1" applyAlignment="1"/>
    <xf numFmtId="0" fontId="26" fillId="0" borderId="24" xfId="0" applyFont="1" applyFill="1" applyBorder="1" applyAlignment="1">
      <alignment horizontal="center"/>
    </xf>
    <xf numFmtId="165" fontId="25" fillId="0" borderId="0" xfId="0" applyNumberFormat="1" applyFont="1" applyFill="1" applyBorder="1" applyAlignment="1"/>
    <xf numFmtId="165" fontId="25" fillId="0" borderId="23" xfId="0" applyNumberFormat="1" applyFont="1" applyFill="1" applyBorder="1" applyAlignment="1"/>
    <xf numFmtId="164" fontId="18" fillId="0" borderId="0" xfId="0" applyNumberFormat="1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 vertical="top"/>
    </xf>
    <xf numFmtId="0" fontId="18" fillId="0" borderId="17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165" fontId="18" fillId="0" borderId="0" xfId="0" applyNumberFormat="1" applyFont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66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/>
              <a:t>NH</a:t>
            </a:r>
            <a:r>
              <a:rPr lang="lv-LV" sz="1100" baseline="-25000"/>
              <a:t>4</a:t>
            </a:r>
            <a:endParaRPr lang="en-US" sz="1100" baseline="-25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9.9878966742060468E-2"/>
          <c:y val="0.10977431203307937"/>
          <c:w val="0.86233704657885502"/>
          <c:h val="0.71264524251033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Jugla_1501!$AR$6</c:f>
              <c:strCache>
                <c:ptCount val="1"/>
                <c:pt idx="0">
                  <c:v>NH4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3162628864940266E-2"/>
                  <c:y val="6.95021603566210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Jugla_1501!$AQ$7:$AQ$18</c:f>
              <c:numCache>
                <c:formatCode>General</c:formatCode>
                <c:ptCount val="1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1997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</c:numCache>
            </c:numRef>
          </c:xVal>
          <c:yVal>
            <c:numRef>
              <c:f>Jugla_1501!$AR$7:$AR$18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0.14000000000000001</c:v>
                </c:pt>
                <c:pt idx="3">
                  <c:v>0.19400000000000001</c:v>
                </c:pt>
                <c:pt idx="4">
                  <c:v>0.16800000000000001</c:v>
                </c:pt>
                <c:pt idx="5">
                  <c:v>0.16800000000000001</c:v>
                </c:pt>
                <c:pt idx="6">
                  <c:v>0.10299999999999999</c:v>
                </c:pt>
                <c:pt idx="7">
                  <c:v>0.129</c:v>
                </c:pt>
                <c:pt idx="8">
                  <c:v>0.155</c:v>
                </c:pt>
                <c:pt idx="9">
                  <c:v>0.18099999999999999</c:v>
                </c:pt>
                <c:pt idx="10">
                  <c:v>0.23200000000000001</c:v>
                </c:pt>
                <c:pt idx="11">
                  <c:v>0.25800000000000001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19-4887-96EA-47D2D28B5896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9985445367716131E-2"/>
                  <c:y val="-0.18896692373065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Jugla_1501!$AQ$18:$AQ$24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  <c:pt idx="6">
                  <c:v>2020</c:v>
                </c:pt>
              </c:numCache>
            </c:numRef>
          </c:xVal>
          <c:yVal>
            <c:numRef>
              <c:f>Jugla_1501!$AR$18:$AR$24</c:f>
              <c:numCache>
                <c:formatCode>0.00</c:formatCode>
                <c:ptCount val="7"/>
                <c:pt idx="0">
                  <c:v>0.25800000000000001</c:v>
                </c:pt>
                <c:pt idx="1">
                  <c:v>0.155</c:v>
                </c:pt>
                <c:pt idx="2">
                  <c:v>0.16</c:v>
                </c:pt>
                <c:pt idx="3">
                  <c:v>0.08</c:v>
                </c:pt>
                <c:pt idx="4">
                  <c:v>5.8000000000000003E-2</c:v>
                </c:pt>
                <c:pt idx="5">
                  <c:v>8.4000000000000005E-2</c:v>
                </c:pt>
                <c:pt idx="6">
                  <c:v>0.11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E19-4887-96EA-47D2D28B5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714112"/>
        <c:axId val="422711760"/>
      </c:scatterChart>
      <c:valAx>
        <c:axId val="422714112"/>
        <c:scaling>
          <c:orientation val="minMax"/>
          <c:max val="2021"/>
          <c:min val="198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2711760"/>
        <c:crosses val="autoZero"/>
        <c:crossBetween val="midCat"/>
      </c:valAx>
      <c:valAx>
        <c:axId val="4227117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271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0.1060233599832279"/>
          <c:y val="0.10977431203307937"/>
          <c:w val="0.85619265333768768"/>
          <c:h val="0.71264524251033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Jugla_1501!$AS$6</c:f>
              <c:strCache>
                <c:ptCount val="1"/>
                <c:pt idx="0">
                  <c:v>Cl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5810217271228191"/>
                  <c:y val="0.29189911658780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Jugla_1501!$AQ$7:$AQ$24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1997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2013</c:v>
                </c:pt>
                <c:pt idx="14">
                  <c:v>2015</c:v>
                </c:pt>
                <c:pt idx="15">
                  <c:v>2017</c:v>
                </c:pt>
                <c:pt idx="16">
                  <c:v>2019</c:v>
                </c:pt>
                <c:pt idx="17">
                  <c:v>2020</c:v>
                </c:pt>
              </c:numCache>
            </c:numRef>
          </c:xVal>
          <c:yVal>
            <c:numRef>
              <c:f>Jugla_1501!$AS$7:$AS$24</c:f>
              <c:numCache>
                <c:formatCode>0.0</c:formatCode>
                <c:ptCount val="18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35</c:v>
                </c:pt>
                <c:pt idx="4">
                  <c:v>26</c:v>
                </c:pt>
                <c:pt idx="5">
                  <c:v>69</c:v>
                </c:pt>
                <c:pt idx="6">
                  <c:v>84</c:v>
                </c:pt>
                <c:pt idx="7">
                  <c:v>91</c:v>
                </c:pt>
                <c:pt idx="8">
                  <c:v>100</c:v>
                </c:pt>
                <c:pt idx="9">
                  <c:v>101</c:v>
                </c:pt>
                <c:pt idx="10">
                  <c:v>95</c:v>
                </c:pt>
                <c:pt idx="11">
                  <c:v>102</c:v>
                </c:pt>
                <c:pt idx="12">
                  <c:v>101</c:v>
                </c:pt>
                <c:pt idx="13">
                  <c:v>116.4</c:v>
                </c:pt>
                <c:pt idx="14">
                  <c:v>113.7</c:v>
                </c:pt>
                <c:pt idx="15">
                  <c:v>105.5</c:v>
                </c:pt>
                <c:pt idx="16">
                  <c:v>105</c:v>
                </c:pt>
                <c:pt idx="17">
                  <c:v>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CF-417F-89BF-3BA23B677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715288"/>
        <c:axId val="422710584"/>
      </c:scatterChart>
      <c:valAx>
        <c:axId val="422715288"/>
        <c:scaling>
          <c:orientation val="minMax"/>
          <c:max val="2021"/>
          <c:min val="198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2710584"/>
        <c:crosses val="autoZero"/>
        <c:crossBetween val="midCat"/>
      </c:valAx>
      <c:valAx>
        <c:axId val="422710584"/>
        <c:scaling>
          <c:orientation val="minMax"/>
          <c:max val="1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2715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609599</xdr:colOff>
      <xdr:row>3</xdr:row>
      <xdr:rowOff>14287</xdr:rowOff>
    </xdr:from>
    <xdr:to>
      <xdr:col>30</xdr:col>
      <xdr:colOff>104774</xdr:colOff>
      <xdr:row>21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19050</xdr:colOff>
      <xdr:row>23</xdr:row>
      <xdr:rowOff>0</xdr:rowOff>
    </xdr:from>
    <xdr:to>
      <xdr:col>30</xdr:col>
      <xdr:colOff>123825</xdr:colOff>
      <xdr:row>36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T37"/>
  <sheetViews>
    <sheetView tabSelected="1" topLeftCell="A2" zoomScaleNormal="100" workbookViewId="0">
      <selection activeCell="R29" sqref="R29"/>
    </sheetView>
  </sheetViews>
  <sheetFormatPr defaultRowHeight="15" x14ac:dyDescent="0.25"/>
  <cols>
    <col min="1" max="1" width="3.7109375" customWidth="1"/>
    <col min="2" max="2" width="10.7109375" customWidth="1"/>
    <col min="4" max="4" width="8.42578125" customWidth="1"/>
    <col min="5" max="5" width="7.140625" customWidth="1"/>
    <col min="6" max="6" width="7.5703125" customWidth="1"/>
    <col min="7" max="7" width="11.85546875" customWidth="1"/>
    <col min="8" max="8" width="12.42578125" customWidth="1"/>
    <col min="9" max="9" width="8.42578125" customWidth="1"/>
    <col min="10" max="10" width="9" customWidth="1"/>
    <col min="11" max="11" width="14" customWidth="1"/>
    <col min="12" max="12" width="10.85546875" customWidth="1"/>
    <col min="16" max="16" width="13.140625" customWidth="1"/>
    <col min="17" max="17" width="14" customWidth="1"/>
    <col min="18" max="18" width="9.42578125" customWidth="1"/>
  </cols>
  <sheetData>
    <row r="2" spans="1:46" x14ac:dyDescent="0.25">
      <c r="B2" s="84" t="s">
        <v>55</v>
      </c>
      <c r="C2" s="84"/>
      <c r="D2" s="84"/>
      <c r="E2" s="84"/>
      <c r="F2" s="84"/>
      <c r="G2" s="84"/>
      <c r="H2" s="84"/>
      <c r="I2" s="84"/>
      <c r="J2" s="84"/>
      <c r="L2" s="84" t="s">
        <v>56</v>
      </c>
      <c r="M2" s="84"/>
      <c r="N2" s="84"/>
      <c r="O2" s="84"/>
      <c r="P2" s="84"/>
      <c r="Q2" s="84"/>
    </row>
    <row r="3" spans="1:46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Q3" s="2"/>
      <c r="AR3" s="2"/>
      <c r="AS3" s="2"/>
    </row>
    <row r="4" spans="1:46" x14ac:dyDescent="0.25">
      <c r="B4" s="88" t="s">
        <v>0</v>
      </c>
      <c r="C4" s="92" t="s">
        <v>5</v>
      </c>
      <c r="D4" s="92"/>
      <c r="E4" s="92"/>
      <c r="F4" s="92"/>
      <c r="G4" s="92"/>
      <c r="H4" s="92"/>
      <c r="I4" s="93"/>
      <c r="J4" s="41"/>
      <c r="K4" s="88" t="s">
        <v>17</v>
      </c>
      <c r="L4" s="3" t="s">
        <v>6</v>
      </c>
      <c r="M4" s="4" t="s">
        <v>7</v>
      </c>
      <c r="N4" s="5" t="s">
        <v>8</v>
      </c>
      <c r="O4" s="3" t="s">
        <v>9</v>
      </c>
      <c r="P4" s="4" t="s">
        <v>4</v>
      </c>
      <c r="Q4" s="4" t="s">
        <v>3</v>
      </c>
      <c r="R4" s="4" t="s">
        <v>14</v>
      </c>
      <c r="S4" s="2"/>
      <c r="AS4" s="28"/>
      <c r="AT4" s="29"/>
    </row>
    <row r="5" spans="1:46" x14ac:dyDescent="0.25">
      <c r="B5" s="91"/>
      <c r="C5" s="35" t="s">
        <v>6</v>
      </c>
      <c r="D5" s="4" t="s">
        <v>7</v>
      </c>
      <c r="E5" s="5" t="s">
        <v>8</v>
      </c>
      <c r="F5" s="35" t="s">
        <v>9</v>
      </c>
      <c r="G5" s="4" t="s">
        <v>4</v>
      </c>
      <c r="H5" s="4" t="s">
        <v>3</v>
      </c>
      <c r="I5" s="4" t="s">
        <v>14</v>
      </c>
      <c r="J5" s="41"/>
      <c r="K5" s="89"/>
      <c r="L5" s="86" t="s">
        <v>2</v>
      </c>
      <c r="M5" s="87"/>
      <c r="N5" s="87"/>
      <c r="O5" s="6" t="s">
        <v>1</v>
      </c>
      <c r="P5" s="86" t="s">
        <v>2</v>
      </c>
      <c r="Q5" s="87"/>
      <c r="R5" s="6" t="s">
        <v>1</v>
      </c>
      <c r="S5" s="63"/>
      <c r="AS5" s="28"/>
      <c r="AT5" s="29"/>
    </row>
    <row r="6" spans="1:46" x14ac:dyDescent="0.25">
      <c r="B6" s="89"/>
      <c r="C6" s="86" t="s">
        <v>2</v>
      </c>
      <c r="D6" s="87"/>
      <c r="E6" s="87"/>
      <c r="F6" s="34" t="s">
        <v>1</v>
      </c>
      <c r="G6" s="86" t="s">
        <v>2</v>
      </c>
      <c r="H6" s="87"/>
      <c r="I6" s="34" t="s">
        <v>1</v>
      </c>
      <c r="J6" s="67"/>
      <c r="K6" s="65">
        <v>1990</v>
      </c>
      <c r="L6" s="8"/>
      <c r="M6" s="8"/>
      <c r="N6" s="8"/>
      <c r="O6" s="9">
        <v>24</v>
      </c>
      <c r="P6" s="8"/>
      <c r="Q6" s="64"/>
      <c r="R6" s="10">
        <v>0</v>
      </c>
      <c r="S6" s="2"/>
      <c r="AR6" s="32" t="s">
        <v>18</v>
      </c>
      <c r="AS6" s="24" t="s">
        <v>9</v>
      </c>
    </row>
    <row r="7" spans="1:46" x14ac:dyDescent="0.25">
      <c r="A7" s="57"/>
      <c r="B7" s="7">
        <v>32946</v>
      </c>
      <c r="C7" s="8"/>
      <c r="D7" s="8"/>
      <c r="E7" s="8"/>
      <c r="F7" s="9">
        <v>24</v>
      </c>
      <c r="G7" s="8"/>
      <c r="H7" s="61"/>
      <c r="I7" s="10">
        <v>0</v>
      </c>
      <c r="J7" s="40"/>
      <c r="K7" s="12">
        <v>1991</v>
      </c>
      <c r="L7" s="12"/>
      <c r="M7" s="12"/>
      <c r="N7" s="12"/>
      <c r="O7" s="13">
        <v>28</v>
      </c>
      <c r="P7" s="12"/>
      <c r="Q7" s="62"/>
      <c r="R7" s="15">
        <v>0</v>
      </c>
      <c r="S7" s="2"/>
      <c r="AQ7" s="24">
        <v>1990</v>
      </c>
      <c r="AR7" s="10">
        <v>0</v>
      </c>
      <c r="AS7" s="9">
        <v>24</v>
      </c>
    </row>
    <row r="8" spans="1:46" x14ac:dyDescent="0.25">
      <c r="A8" s="57"/>
      <c r="B8" s="11">
        <v>33422</v>
      </c>
      <c r="C8" s="12"/>
      <c r="D8" s="12"/>
      <c r="E8" s="12"/>
      <c r="F8" s="13">
        <v>28</v>
      </c>
      <c r="G8" s="12"/>
      <c r="H8" s="68"/>
      <c r="I8" s="15">
        <v>0</v>
      </c>
      <c r="J8" s="40"/>
      <c r="K8" s="66">
        <v>1993</v>
      </c>
      <c r="L8" s="12"/>
      <c r="M8" s="12"/>
      <c r="N8" s="12"/>
      <c r="O8" s="13">
        <v>30</v>
      </c>
      <c r="P8" s="12"/>
      <c r="Q8" s="12"/>
      <c r="R8" s="15">
        <v>0.14000000000000001</v>
      </c>
      <c r="S8" s="2"/>
      <c r="AQ8" s="24">
        <v>1991</v>
      </c>
      <c r="AR8" s="15">
        <v>0</v>
      </c>
      <c r="AS8" s="13">
        <v>28</v>
      </c>
    </row>
    <row r="9" spans="1:46" x14ac:dyDescent="0.25">
      <c r="A9" s="57"/>
      <c r="B9" s="11">
        <v>34289</v>
      </c>
      <c r="C9" s="12"/>
      <c r="D9" s="12"/>
      <c r="E9" s="12"/>
      <c r="F9" s="13">
        <v>30</v>
      </c>
      <c r="G9" s="12"/>
      <c r="H9" s="12"/>
      <c r="I9" s="15">
        <v>0.14000000000000001</v>
      </c>
      <c r="J9" s="40"/>
      <c r="K9" s="12">
        <v>1995</v>
      </c>
      <c r="L9" s="12"/>
      <c r="M9" s="12"/>
      <c r="N9" s="12"/>
      <c r="O9" s="13">
        <v>35</v>
      </c>
      <c r="P9" s="12"/>
      <c r="Q9" s="12"/>
      <c r="R9" s="15">
        <v>0.19400000000000001</v>
      </c>
      <c r="S9" s="2"/>
      <c r="AQ9" s="24">
        <v>1993</v>
      </c>
      <c r="AR9" s="15">
        <v>0.14000000000000001</v>
      </c>
      <c r="AS9" s="13">
        <v>30</v>
      </c>
    </row>
    <row r="10" spans="1:46" x14ac:dyDescent="0.25">
      <c r="A10" s="57"/>
      <c r="B10" s="11">
        <v>34716</v>
      </c>
      <c r="C10" s="12"/>
      <c r="D10" s="12"/>
      <c r="E10" s="12"/>
      <c r="F10" s="13">
        <v>28</v>
      </c>
      <c r="G10" s="12"/>
      <c r="H10" s="14"/>
      <c r="I10" s="15">
        <v>0.19400000000000001</v>
      </c>
      <c r="J10" s="40"/>
      <c r="K10" s="12">
        <v>1997</v>
      </c>
      <c r="L10" s="12"/>
      <c r="M10" s="12"/>
      <c r="N10" s="12"/>
      <c r="O10" s="13">
        <v>26</v>
      </c>
      <c r="P10" s="12"/>
      <c r="Q10" s="14"/>
      <c r="R10" s="15">
        <v>0.16800000000000001</v>
      </c>
      <c r="S10" s="2"/>
      <c r="AQ10" s="24">
        <v>1995</v>
      </c>
      <c r="AR10" s="15">
        <v>0.19400000000000001</v>
      </c>
      <c r="AS10" s="13">
        <v>35</v>
      </c>
    </row>
    <row r="11" spans="1:46" x14ac:dyDescent="0.25">
      <c r="A11" s="57"/>
      <c r="B11" s="11">
        <v>35037</v>
      </c>
      <c r="C11" s="12"/>
      <c r="D11" s="12"/>
      <c r="E11" s="12"/>
      <c r="F11" s="13">
        <v>42</v>
      </c>
      <c r="G11" s="12"/>
      <c r="H11" s="14"/>
      <c r="I11" s="15">
        <v>0.19400000000000001</v>
      </c>
      <c r="J11" s="40"/>
      <c r="K11" s="66">
        <v>2002</v>
      </c>
      <c r="L11" s="12"/>
      <c r="M11" s="12"/>
      <c r="N11" s="12"/>
      <c r="O11" s="13">
        <v>69</v>
      </c>
      <c r="P11" s="12"/>
      <c r="Q11" s="14"/>
      <c r="R11" s="15">
        <v>0.16800000000000001</v>
      </c>
      <c r="S11" s="2"/>
      <c r="AQ11" s="24">
        <v>1997</v>
      </c>
      <c r="AR11" s="15">
        <v>0.16800000000000001</v>
      </c>
      <c r="AS11" s="13">
        <v>26</v>
      </c>
    </row>
    <row r="12" spans="1:46" x14ac:dyDescent="0.25">
      <c r="A12" s="57"/>
      <c r="B12" s="11">
        <v>35481</v>
      </c>
      <c r="C12" s="12"/>
      <c r="D12" s="12"/>
      <c r="E12" s="12"/>
      <c r="F12" s="13">
        <v>26</v>
      </c>
      <c r="G12" s="12"/>
      <c r="H12" s="14"/>
      <c r="I12" s="15">
        <v>0.16800000000000001</v>
      </c>
      <c r="J12" s="40"/>
      <c r="K12" s="12">
        <v>2003</v>
      </c>
      <c r="L12" s="12"/>
      <c r="M12" s="12"/>
      <c r="N12" s="12"/>
      <c r="O12" s="13">
        <v>84</v>
      </c>
      <c r="P12" s="12"/>
      <c r="Q12" s="14"/>
      <c r="R12" s="15">
        <v>0.10299999999999999</v>
      </c>
      <c r="S12" s="2"/>
      <c r="AQ12" s="24">
        <v>2002</v>
      </c>
      <c r="AR12" s="15">
        <v>0.16800000000000001</v>
      </c>
      <c r="AS12" s="13">
        <v>69</v>
      </c>
    </row>
    <row r="13" spans="1:46" x14ac:dyDescent="0.25">
      <c r="A13" s="57"/>
      <c r="B13" s="11">
        <v>37530</v>
      </c>
      <c r="C13" s="12"/>
      <c r="D13" s="12"/>
      <c r="E13" s="12"/>
      <c r="F13" s="13">
        <v>69</v>
      </c>
      <c r="G13" s="12"/>
      <c r="H13" s="14"/>
      <c r="I13" s="15">
        <v>0.16800000000000001</v>
      </c>
      <c r="J13" s="40"/>
      <c r="K13" s="12">
        <v>2004</v>
      </c>
      <c r="L13" s="16"/>
      <c r="M13" s="12"/>
      <c r="N13" s="12"/>
      <c r="O13" s="13">
        <v>91</v>
      </c>
      <c r="P13" s="12"/>
      <c r="Q13" s="14"/>
      <c r="R13" s="15">
        <v>0.129</v>
      </c>
      <c r="S13" s="2"/>
      <c r="AQ13" s="24">
        <v>2003</v>
      </c>
      <c r="AR13" s="15">
        <v>0.10299999999999999</v>
      </c>
      <c r="AS13" s="13">
        <v>84</v>
      </c>
    </row>
    <row r="14" spans="1:46" x14ac:dyDescent="0.25">
      <c r="A14" s="57"/>
      <c r="B14" s="11">
        <v>37937</v>
      </c>
      <c r="C14" s="12"/>
      <c r="D14" s="12"/>
      <c r="E14" s="12"/>
      <c r="F14" s="13">
        <v>84</v>
      </c>
      <c r="G14" s="12"/>
      <c r="H14" s="14"/>
      <c r="I14" s="15">
        <v>0.10299999999999999</v>
      </c>
      <c r="J14" s="40"/>
      <c r="K14" s="12">
        <v>2005</v>
      </c>
      <c r="L14" s="12"/>
      <c r="M14" s="12"/>
      <c r="N14" s="12"/>
      <c r="O14" s="13">
        <v>100</v>
      </c>
      <c r="P14" s="12"/>
      <c r="Q14" s="14"/>
      <c r="R14" s="15">
        <v>0.155</v>
      </c>
      <c r="S14" s="2"/>
      <c r="AQ14" s="24">
        <v>2004</v>
      </c>
      <c r="AR14" s="15">
        <v>0.129</v>
      </c>
      <c r="AS14" s="13">
        <v>91</v>
      </c>
    </row>
    <row r="15" spans="1:46" x14ac:dyDescent="0.25">
      <c r="A15" s="57"/>
      <c r="B15" s="11">
        <v>38295</v>
      </c>
      <c r="C15" s="16"/>
      <c r="D15" s="12"/>
      <c r="E15" s="12"/>
      <c r="F15" s="13">
        <v>91</v>
      </c>
      <c r="G15" s="12"/>
      <c r="H15" s="14"/>
      <c r="I15" s="15">
        <v>0.129</v>
      </c>
      <c r="J15" s="40"/>
      <c r="K15" s="12">
        <v>2006</v>
      </c>
      <c r="L15" s="12"/>
      <c r="M15" s="12"/>
      <c r="N15" s="12"/>
      <c r="O15" s="13">
        <v>101</v>
      </c>
      <c r="P15" s="12"/>
      <c r="Q15" s="14"/>
      <c r="R15" s="15">
        <v>0.18099999999999999</v>
      </c>
      <c r="S15" s="2"/>
      <c r="AQ15" s="24">
        <v>2005</v>
      </c>
      <c r="AR15" s="15">
        <v>0.155</v>
      </c>
      <c r="AS15" s="13">
        <v>100</v>
      </c>
    </row>
    <row r="16" spans="1:46" x14ac:dyDescent="0.25">
      <c r="A16" s="57"/>
      <c r="B16" s="11">
        <v>38580</v>
      </c>
      <c r="C16" s="12"/>
      <c r="D16" s="12"/>
      <c r="E16" s="12"/>
      <c r="F16" s="13">
        <v>100</v>
      </c>
      <c r="G16" s="12"/>
      <c r="H16" s="14"/>
      <c r="I16" s="15">
        <v>0.155</v>
      </c>
      <c r="J16" s="40"/>
      <c r="K16" s="66">
        <v>2007</v>
      </c>
      <c r="L16" s="12"/>
      <c r="M16" s="12"/>
      <c r="N16" s="12"/>
      <c r="O16" s="13">
        <v>95</v>
      </c>
      <c r="P16" s="12"/>
      <c r="Q16" s="14"/>
      <c r="R16" s="15">
        <v>0.23200000000000001</v>
      </c>
      <c r="S16" s="2"/>
      <c r="AQ16" s="24">
        <v>2006</v>
      </c>
      <c r="AR16" s="15">
        <v>0.18099999999999999</v>
      </c>
      <c r="AS16" s="13">
        <v>101</v>
      </c>
    </row>
    <row r="17" spans="1:46" x14ac:dyDescent="0.25">
      <c r="A17" s="57"/>
      <c r="B17" s="11">
        <v>38966</v>
      </c>
      <c r="C17" s="12"/>
      <c r="D17" s="12"/>
      <c r="E17" s="12"/>
      <c r="F17" s="13">
        <v>101</v>
      </c>
      <c r="G17" s="12"/>
      <c r="H17" s="14"/>
      <c r="I17" s="15">
        <v>0.18099999999999999</v>
      </c>
      <c r="J17" s="40"/>
      <c r="K17" s="12">
        <v>2008</v>
      </c>
      <c r="L17" s="12"/>
      <c r="M17" s="12"/>
      <c r="N17" s="12"/>
      <c r="O17" s="13">
        <v>102</v>
      </c>
      <c r="P17" s="12"/>
      <c r="Q17" s="14"/>
      <c r="R17" s="17">
        <v>0.25800000000000001</v>
      </c>
      <c r="S17" s="2"/>
      <c r="AQ17" s="24">
        <v>2007</v>
      </c>
      <c r="AR17" s="15">
        <v>0.23200000000000001</v>
      </c>
      <c r="AS17" s="13">
        <v>95</v>
      </c>
    </row>
    <row r="18" spans="1:46" x14ac:dyDescent="0.25">
      <c r="A18" s="57"/>
      <c r="B18" s="11">
        <v>39239</v>
      </c>
      <c r="C18" s="12"/>
      <c r="D18" s="12"/>
      <c r="E18" s="12"/>
      <c r="F18" s="13">
        <v>95</v>
      </c>
      <c r="G18" s="12"/>
      <c r="H18" s="14"/>
      <c r="I18" s="15">
        <v>0.23200000000000001</v>
      </c>
      <c r="J18" s="40"/>
      <c r="K18" s="66">
        <v>2009</v>
      </c>
      <c r="L18" s="12"/>
      <c r="M18" s="12"/>
      <c r="N18" s="73">
        <v>0.5</v>
      </c>
      <c r="O18" s="13">
        <v>101</v>
      </c>
      <c r="P18" s="12"/>
      <c r="Q18" s="14"/>
      <c r="R18" s="15">
        <v>0.155</v>
      </c>
      <c r="S18" s="2"/>
      <c r="AQ18" s="24">
        <v>2008</v>
      </c>
      <c r="AR18" s="17">
        <v>0.25800000000000001</v>
      </c>
      <c r="AS18" s="13">
        <v>102</v>
      </c>
    </row>
    <row r="19" spans="1:46" x14ac:dyDescent="0.25">
      <c r="A19" s="57"/>
      <c r="B19" s="11">
        <v>39668</v>
      </c>
      <c r="C19" s="12"/>
      <c r="D19" s="12"/>
      <c r="E19" s="12"/>
      <c r="F19" s="13">
        <v>102</v>
      </c>
      <c r="G19" s="12"/>
      <c r="H19" s="14"/>
      <c r="I19" s="17">
        <v>0.25800000000000001</v>
      </c>
      <c r="J19" s="40"/>
      <c r="K19" s="12">
        <v>2013</v>
      </c>
      <c r="L19" s="50">
        <v>0.1</v>
      </c>
      <c r="M19" s="50">
        <v>1</v>
      </c>
      <c r="N19" s="73">
        <v>1.49</v>
      </c>
      <c r="O19" s="13">
        <v>116.4</v>
      </c>
      <c r="P19" s="12"/>
      <c r="Q19" s="14"/>
      <c r="R19" s="15">
        <v>0.16</v>
      </c>
      <c r="S19" s="2"/>
      <c r="AQ19" s="24">
        <v>2009</v>
      </c>
      <c r="AR19" s="15">
        <v>0.155</v>
      </c>
      <c r="AS19" s="13">
        <v>101</v>
      </c>
    </row>
    <row r="20" spans="1:46" x14ac:dyDescent="0.25">
      <c r="A20" s="57"/>
      <c r="B20" s="11">
        <v>39883</v>
      </c>
      <c r="C20" s="12"/>
      <c r="D20" s="12"/>
      <c r="E20" s="17">
        <v>0.5</v>
      </c>
      <c r="F20" s="13">
        <v>101</v>
      </c>
      <c r="G20" s="12"/>
      <c r="H20" s="14"/>
      <c r="I20" s="15">
        <v>0.155</v>
      </c>
      <c r="J20" s="40"/>
      <c r="K20" s="12">
        <v>2015</v>
      </c>
      <c r="L20" s="50"/>
      <c r="M20" s="50"/>
      <c r="N20" s="72">
        <v>0.8</v>
      </c>
      <c r="O20" s="71">
        <v>113.7</v>
      </c>
      <c r="P20" s="50"/>
      <c r="Q20" s="51"/>
      <c r="R20" s="17">
        <v>0.08</v>
      </c>
      <c r="S20" s="2"/>
      <c r="AQ20" s="24">
        <v>2013</v>
      </c>
      <c r="AR20" s="15">
        <v>0.16</v>
      </c>
      <c r="AS20" s="13">
        <v>116.4</v>
      </c>
    </row>
    <row r="21" spans="1:46" x14ac:dyDescent="0.25">
      <c r="A21" s="57"/>
      <c r="B21" s="11">
        <v>41430</v>
      </c>
      <c r="C21" s="16"/>
      <c r="D21" s="16"/>
      <c r="E21" s="17">
        <v>0.95</v>
      </c>
      <c r="F21" s="13">
        <v>116.4</v>
      </c>
      <c r="G21" s="12"/>
      <c r="H21" s="14"/>
      <c r="I21" s="15">
        <v>0.16742000000000001</v>
      </c>
      <c r="J21" s="40"/>
      <c r="K21" s="66">
        <v>2017</v>
      </c>
      <c r="L21" s="50">
        <v>0.1</v>
      </c>
      <c r="M21" s="50">
        <v>1</v>
      </c>
      <c r="N21" s="72">
        <v>0.3</v>
      </c>
      <c r="O21" s="52">
        <v>105.5</v>
      </c>
      <c r="P21" s="72">
        <v>0.1</v>
      </c>
      <c r="Q21" s="51">
        <v>0.05</v>
      </c>
      <c r="R21" s="15">
        <v>5.8000000000000003E-2</v>
      </c>
      <c r="S21" s="2"/>
      <c r="AQ21" s="24">
        <v>2015</v>
      </c>
      <c r="AR21" s="17">
        <v>0.08</v>
      </c>
      <c r="AS21" s="71">
        <v>113.7</v>
      </c>
    </row>
    <row r="22" spans="1:46" x14ac:dyDescent="0.25">
      <c r="A22" s="57"/>
      <c r="B22" s="11">
        <v>41557</v>
      </c>
      <c r="C22" s="56">
        <v>0.2</v>
      </c>
      <c r="D22" s="56">
        <v>2</v>
      </c>
      <c r="E22" s="17">
        <v>2.0219999999999998</v>
      </c>
      <c r="F22" s="27">
        <v>7.8</v>
      </c>
      <c r="G22" s="56">
        <v>0.2</v>
      </c>
      <c r="H22" s="55">
        <v>0.1</v>
      </c>
      <c r="I22" s="18">
        <v>0.15454000000000001</v>
      </c>
      <c r="J22" s="69"/>
      <c r="K22" s="12">
        <v>2019</v>
      </c>
      <c r="L22" s="50">
        <v>5.2999999999999999E-2</v>
      </c>
      <c r="M22" s="50">
        <v>1.05</v>
      </c>
      <c r="N22" s="72">
        <v>0.42799999999999999</v>
      </c>
      <c r="O22" s="52">
        <v>105</v>
      </c>
      <c r="P22" s="72">
        <v>5.5E-2</v>
      </c>
      <c r="Q22" s="51">
        <v>0.03</v>
      </c>
      <c r="R22" s="15">
        <v>8.4000000000000005E-2</v>
      </c>
      <c r="S22" s="2"/>
      <c r="AQ22" s="24">
        <v>2017</v>
      </c>
      <c r="AR22" s="15">
        <v>5.8000000000000003E-2</v>
      </c>
      <c r="AS22" s="52">
        <v>105.5</v>
      </c>
    </row>
    <row r="23" spans="1:46" x14ac:dyDescent="0.25">
      <c r="A23" s="57"/>
      <c r="B23" s="11">
        <v>42075</v>
      </c>
      <c r="C23" s="50"/>
      <c r="D23" s="17"/>
      <c r="E23" s="17">
        <v>0.8</v>
      </c>
      <c r="F23" s="13">
        <v>113.69</v>
      </c>
      <c r="G23" s="50"/>
      <c r="H23" s="51"/>
      <c r="I23" s="15">
        <v>0.08</v>
      </c>
      <c r="J23" s="40"/>
      <c r="K23" s="12">
        <v>2020</v>
      </c>
      <c r="L23" s="50">
        <v>0.1</v>
      </c>
      <c r="M23" s="50">
        <v>0.09</v>
      </c>
      <c r="N23" s="72">
        <v>0.6</v>
      </c>
      <c r="O23" s="52">
        <v>109</v>
      </c>
      <c r="P23" s="72">
        <v>0.1</v>
      </c>
      <c r="Q23" s="51">
        <v>0.05</v>
      </c>
      <c r="R23" s="15">
        <v>0.11</v>
      </c>
      <c r="S23" s="2"/>
      <c r="AQ23" s="24">
        <v>2019</v>
      </c>
      <c r="AR23" s="15">
        <v>8.4000000000000005E-2</v>
      </c>
      <c r="AS23" s="52">
        <v>105</v>
      </c>
    </row>
    <row r="24" spans="1:46" ht="25.5" x14ac:dyDescent="0.25">
      <c r="A24" s="57"/>
      <c r="B24" s="53">
        <v>42887</v>
      </c>
      <c r="C24" s="56">
        <v>0.2</v>
      </c>
      <c r="D24" s="56">
        <v>2</v>
      </c>
      <c r="E24" s="56">
        <v>0.2</v>
      </c>
      <c r="F24" s="13">
        <v>101</v>
      </c>
      <c r="G24" s="56">
        <v>0.2</v>
      </c>
      <c r="H24" s="55">
        <v>0.1</v>
      </c>
      <c r="I24" s="55">
        <v>0.14000000000000001</v>
      </c>
      <c r="J24" s="40"/>
      <c r="K24" s="75" t="s">
        <v>10</v>
      </c>
      <c r="L24" s="25">
        <v>5</v>
      </c>
      <c r="M24" s="26">
        <v>10</v>
      </c>
      <c r="N24" s="26">
        <v>7</v>
      </c>
      <c r="O24" s="26">
        <v>190</v>
      </c>
      <c r="P24" s="26">
        <v>6</v>
      </c>
      <c r="Q24" s="26">
        <v>1.5</v>
      </c>
      <c r="R24" s="23" t="s">
        <v>11</v>
      </c>
      <c r="S24" s="2"/>
      <c r="AQ24" s="24">
        <v>2020</v>
      </c>
      <c r="AR24" s="15">
        <v>0.11</v>
      </c>
      <c r="AS24" s="52">
        <v>109</v>
      </c>
    </row>
    <row r="25" spans="1:46" x14ac:dyDescent="0.25">
      <c r="A25" s="57"/>
      <c r="B25" s="11">
        <v>43055</v>
      </c>
      <c r="C25" s="56">
        <v>0.2</v>
      </c>
      <c r="D25" s="56">
        <v>2</v>
      </c>
      <c r="E25" s="56">
        <v>0.4</v>
      </c>
      <c r="F25" s="13">
        <v>110</v>
      </c>
      <c r="G25" s="56">
        <v>0.2</v>
      </c>
      <c r="H25" s="55">
        <v>0.1</v>
      </c>
      <c r="I25" s="55">
        <v>0.09</v>
      </c>
      <c r="J25" s="40"/>
      <c r="K25" s="2"/>
      <c r="L25" s="2"/>
      <c r="M25" s="2"/>
      <c r="N25" s="2"/>
      <c r="O25" s="2"/>
      <c r="P25" s="2"/>
      <c r="Q25" s="2"/>
      <c r="R25" s="2"/>
      <c r="S25" s="2"/>
      <c r="AQ25" s="30"/>
      <c r="AR25" s="31"/>
      <c r="AS25" s="28"/>
      <c r="AT25" s="29"/>
    </row>
    <row r="26" spans="1:46" x14ac:dyDescent="0.25">
      <c r="A26" s="57"/>
      <c r="B26" s="54">
        <v>43620.439583333333</v>
      </c>
      <c r="C26" s="56">
        <v>0.2</v>
      </c>
      <c r="D26" s="56">
        <v>2.2000000000000002</v>
      </c>
      <c r="E26" s="56">
        <v>0.21</v>
      </c>
      <c r="F26" s="13">
        <v>101</v>
      </c>
      <c r="G26" s="56">
        <v>0.2</v>
      </c>
      <c r="H26" s="55">
        <v>0.1</v>
      </c>
      <c r="I26" s="55">
        <v>0.11700000000000001</v>
      </c>
      <c r="J26" s="40"/>
      <c r="K26" s="2" t="s">
        <v>13</v>
      </c>
      <c r="L26" s="2">
        <f t="shared" ref="L26:R26" si="0">COUNT(L6:L23)</f>
        <v>4</v>
      </c>
      <c r="M26" s="2">
        <f t="shared" si="0"/>
        <v>4</v>
      </c>
      <c r="N26" s="2">
        <f t="shared" si="0"/>
        <v>6</v>
      </c>
      <c r="O26" s="2">
        <f t="shared" si="0"/>
        <v>18</v>
      </c>
      <c r="P26" s="2">
        <f t="shared" si="0"/>
        <v>3</v>
      </c>
      <c r="Q26" s="2">
        <f t="shared" si="0"/>
        <v>3</v>
      </c>
      <c r="R26" s="2">
        <f t="shared" si="0"/>
        <v>18</v>
      </c>
      <c r="S26" s="2"/>
      <c r="AQ26" s="29"/>
      <c r="AR26" s="29"/>
      <c r="AS26" s="28"/>
    </row>
    <row r="27" spans="1:46" x14ac:dyDescent="0.25">
      <c r="A27" s="57"/>
      <c r="B27" s="19">
        <v>43774.574999999997</v>
      </c>
      <c r="C27" s="56">
        <v>0.01</v>
      </c>
      <c r="D27" s="56">
        <v>2</v>
      </c>
      <c r="E27" s="17">
        <v>0.75</v>
      </c>
      <c r="F27" s="13">
        <v>109</v>
      </c>
      <c r="G27" s="56">
        <v>0.02</v>
      </c>
      <c r="H27" s="55">
        <v>0.02</v>
      </c>
      <c r="I27" s="15">
        <v>0.108</v>
      </c>
      <c r="J27" s="40"/>
      <c r="K27" s="2" t="s">
        <v>51</v>
      </c>
      <c r="L27" s="49">
        <f t="shared" ref="L27:R27" si="1">MIN(L6:L23)</f>
        <v>5.2999999999999999E-2</v>
      </c>
      <c r="M27" s="49">
        <f t="shared" si="1"/>
        <v>0.09</v>
      </c>
      <c r="N27" s="1">
        <f t="shared" si="1"/>
        <v>0.3</v>
      </c>
      <c r="O27" s="83">
        <f t="shared" si="1"/>
        <v>24</v>
      </c>
      <c r="P27" s="1">
        <f t="shared" si="1"/>
        <v>5.5E-2</v>
      </c>
      <c r="Q27" s="49">
        <f t="shared" si="1"/>
        <v>0.03</v>
      </c>
      <c r="R27" s="49">
        <f t="shared" si="1"/>
        <v>0</v>
      </c>
      <c r="S27" s="2"/>
      <c r="AQ27" s="29"/>
      <c r="AR27" s="31"/>
      <c r="AS27" s="28"/>
    </row>
    <row r="28" spans="1:46" x14ac:dyDescent="0.25">
      <c r="A28" s="57"/>
      <c r="B28" s="58">
        <v>43957.519444444442</v>
      </c>
      <c r="C28" s="59">
        <v>0.2</v>
      </c>
      <c r="D28" s="59">
        <v>0.18</v>
      </c>
      <c r="E28" s="20">
        <v>0.6</v>
      </c>
      <c r="F28" s="21">
        <v>109</v>
      </c>
      <c r="G28" s="59">
        <v>0.2</v>
      </c>
      <c r="H28" s="60">
        <v>0.1</v>
      </c>
      <c r="I28" s="22">
        <v>0.112</v>
      </c>
      <c r="J28" s="40"/>
      <c r="K28" s="2" t="s">
        <v>52</v>
      </c>
      <c r="L28" s="49">
        <f t="shared" ref="L28:R28" si="2">MAX(L6:L23)</f>
        <v>0.1</v>
      </c>
      <c r="M28" s="49">
        <f t="shared" si="2"/>
        <v>1.05</v>
      </c>
      <c r="N28" s="1">
        <f t="shared" si="2"/>
        <v>1.49</v>
      </c>
      <c r="O28" s="83">
        <f t="shared" si="2"/>
        <v>116.4</v>
      </c>
      <c r="P28" s="1">
        <f t="shared" si="2"/>
        <v>0.1</v>
      </c>
      <c r="Q28" s="49">
        <f t="shared" si="2"/>
        <v>0.05</v>
      </c>
      <c r="R28" s="49">
        <f t="shared" si="2"/>
        <v>0.25800000000000001</v>
      </c>
      <c r="S28" s="2"/>
      <c r="AR28" s="28"/>
      <c r="AS28" s="28"/>
    </row>
    <row r="29" spans="1:46" x14ac:dyDescent="0.25">
      <c r="B29" s="42"/>
      <c r="C29" s="43"/>
      <c r="D29" s="44"/>
      <c r="E29" s="44"/>
      <c r="F29" s="44"/>
      <c r="G29" s="44"/>
      <c r="H29" s="44"/>
      <c r="I29" s="45"/>
      <c r="J29" s="28"/>
      <c r="K29" s="2" t="s">
        <v>15</v>
      </c>
      <c r="L29" s="1">
        <f t="shared" ref="L29:R29" si="3">MEDIAN(L6:L23)</f>
        <v>0.1</v>
      </c>
      <c r="M29" s="1">
        <f t="shared" si="3"/>
        <v>1</v>
      </c>
      <c r="N29" s="1">
        <f t="shared" si="3"/>
        <v>0.55000000000000004</v>
      </c>
      <c r="O29" s="1">
        <f t="shared" si="3"/>
        <v>97.5</v>
      </c>
      <c r="P29" s="1">
        <f t="shared" si="3"/>
        <v>0.1</v>
      </c>
      <c r="Q29" s="1">
        <f t="shared" si="3"/>
        <v>0.05</v>
      </c>
      <c r="R29" s="1">
        <f t="shared" si="3"/>
        <v>0.14750000000000002</v>
      </c>
      <c r="S29" s="2"/>
      <c r="AQ29" s="2"/>
      <c r="AR29" s="2"/>
      <c r="AS29" s="2"/>
    </row>
    <row r="30" spans="1:46" x14ac:dyDescent="0.25">
      <c r="A30" s="33" t="s">
        <v>48</v>
      </c>
      <c r="B30" s="46"/>
      <c r="C30" s="90" t="s">
        <v>49</v>
      </c>
      <c r="D30" s="90"/>
      <c r="E30" s="90"/>
      <c r="F30" s="90"/>
      <c r="G30" s="90"/>
      <c r="H30" s="90"/>
      <c r="I30" s="90"/>
      <c r="J30" s="2"/>
      <c r="K30" s="2" t="s">
        <v>53</v>
      </c>
      <c r="L30" s="94">
        <f t="shared" ref="L30:R30" si="4">_xlfn.VAR.P(L6:L23)</f>
        <v>4.1418750000000223E-4</v>
      </c>
      <c r="M30" s="1">
        <f t="shared" si="4"/>
        <v>0.16142500000000015</v>
      </c>
      <c r="N30" s="1">
        <f t="shared" si="4"/>
        <v>0.15282722222222234</v>
      </c>
      <c r="O30" s="1">
        <f t="shared" si="4"/>
        <v>1116.990246913582</v>
      </c>
      <c r="P30" s="94">
        <f t="shared" si="4"/>
        <v>4.5000000000000134E-4</v>
      </c>
      <c r="Q30" s="94">
        <f t="shared" si="4"/>
        <v>8.8888888888888731E-5</v>
      </c>
      <c r="R30" s="1">
        <f t="shared" si="4"/>
        <v>4.626941358024694E-3</v>
      </c>
      <c r="S30" s="2"/>
      <c r="AQ30" s="2"/>
      <c r="AR30" s="2"/>
      <c r="AS30" s="2"/>
    </row>
    <row r="31" spans="1:46" x14ac:dyDescent="0.25">
      <c r="A31" s="33" t="s">
        <v>48</v>
      </c>
      <c r="B31" s="47"/>
      <c r="C31" s="90" t="s">
        <v>50</v>
      </c>
      <c r="D31" s="90"/>
      <c r="E31" s="90"/>
      <c r="F31" s="90"/>
      <c r="G31" s="90"/>
      <c r="H31" s="90"/>
      <c r="I31" s="90"/>
      <c r="J31" s="2"/>
      <c r="K31" s="2" t="s">
        <v>54</v>
      </c>
      <c r="L31" s="1">
        <f t="shared" ref="L31:R31" si="5">_xlfn.STDEV.P(L6:L23)</f>
        <v>2.0351596988934365E-2</v>
      </c>
      <c r="M31" s="1">
        <f t="shared" si="5"/>
        <v>0.40177730149922625</v>
      </c>
      <c r="N31" s="1">
        <f t="shared" si="5"/>
        <v>0.39093122441450279</v>
      </c>
      <c r="O31" s="1">
        <f t="shared" si="5"/>
        <v>33.421404023672942</v>
      </c>
      <c r="P31" s="1">
        <f t="shared" si="5"/>
        <v>2.1213203435596458E-2</v>
      </c>
      <c r="Q31" s="1">
        <f t="shared" si="5"/>
        <v>9.4280904158206245E-3</v>
      </c>
      <c r="R31" s="1">
        <f t="shared" si="5"/>
        <v>6.8021624194256738E-2</v>
      </c>
      <c r="S31" s="2"/>
      <c r="AQ31" s="2"/>
      <c r="AR31" s="2"/>
      <c r="AS31" s="2"/>
    </row>
    <row r="32" spans="1:46" x14ac:dyDescent="0.25">
      <c r="A32" s="85" t="s">
        <v>57</v>
      </c>
      <c r="B32" s="85"/>
      <c r="C32" s="85"/>
      <c r="D32" s="85"/>
      <c r="E32" s="85"/>
      <c r="F32" s="85"/>
      <c r="G32" s="85"/>
      <c r="H32" s="85"/>
      <c r="I32" s="85"/>
      <c r="J32" s="85"/>
      <c r="K32" s="2" t="s">
        <v>16</v>
      </c>
      <c r="L32" s="1">
        <f t="shared" ref="L32:M32" si="6">_xlfn.CONFIDENCE.T(0.05,L31,L26)</f>
        <v>3.2383932322028616E-2</v>
      </c>
      <c r="M32" s="1">
        <f t="shared" si="6"/>
        <v>0.63931734435153575</v>
      </c>
      <c r="N32" s="1">
        <f t="shared" ref="N32:R32" si="7">_xlfn.CONFIDENCE.T(0.05,N31,N26)</f>
        <v>0.41025715964875448</v>
      </c>
      <c r="O32" s="1">
        <f t="shared" si="7"/>
        <v>16.620073214374411</v>
      </c>
      <c r="P32" s="1">
        <f t="shared" si="7"/>
        <v>5.269651864139685E-2</v>
      </c>
      <c r="Q32" s="1">
        <f t="shared" si="7"/>
        <v>2.3420674951731873E-2</v>
      </c>
      <c r="R32" s="1">
        <f t="shared" si="7"/>
        <v>3.3826357907299154E-2</v>
      </c>
      <c r="S32" s="2"/>
      <c r="AQ32" s="2"/>
      <c r="AR32" s="2"/>
      <c r="AS32" s="2"/>
    </row>
    <row r="33" spans="2:45" ht="15" customHeight="1" x14ac:dyDescent="0.25">
      <c r="K33" s="74"/>
      <c r="L33" s="74"/>
      <c r="M33" s="2"/>
      <c r="N33" s="2"/>
      <c r="O33" s="2"/>
      <c r="P33" s="2"/>
      <c r="S33" s="2"/>
      <c r="AQ33" s="2"/>
      <c r="AR33" s="2"/>
      <c r="AS33" s="2"/>
    </row>
    <row r="34" spans="2:45" x14ac:dyDescent="0.25">
      <c r="B34" s="2"/>
      <c r="C34" s="1"/>
      <c r="D34" s="1"/>
      <c r="E34" s="1"/>
      <c r="F34" s="1"/>
      <c r="H34" s="70"/>
      <c r="I34" s="1"/>
      <c r="J34" s="2"/>
      <c r="K34" s="76" t="s">
        <v>61</v>
      </c>
      <c r="L34" s="76"/>
      <c r="M34" s="76"/>
      <c r="N34" s="76"/>
      <c r="O34" s="76"/>
      <c r="P34" s="76"/>
      <c r="S34" s="2"/>
      <c r="AQ34" s="2"/>
      <c r="AR34" s="2"/>
      <c r="AS34" s="2"/>
    </row>
    <row r="36" spans="2:45" x14ac:dyDescent="0.25">
      <c r="B36" s="70" t="s">
        <v>12</v>
      </c>
    </row>
    <row r="37" spans="2:45" ht="15" customHeight="1" x14ac:dyDescent="0.25">
      <c r="J37" s="48"/>
    </row>
  </sheetData>
  <mergeCells count="12">
    <mergeCell ref="B2:J2"/>
    <mergeCell ref="L2:Q2"/>
    <mergeCell ref="A32:J32"/>
    <mergeCell ref="L5:N5"/>
    <mergeCell ref="P5:Q5"/>
    <mergeCell ref="K4:K5"/>
    <mergeCell ref="C30:I30"/>
    <mergeCell ref="C31:I31"/>
    <mergeCell ref="B4:B6"/>
    <mergeCell ref="C4:I4"/>
    <mergeCell ref="C6:E6"/>
    <mergeCell ref="G6:H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workbookViewId="0">
      <selection activeCell="I29" sqref="I29"/>
    </sheetView>
  </sheetViews>
  <sheetFormatPr defaultRowHeight="15" x14ac:dyDescent="0.25"/>
  <cols>
    <col min="8" max="8" width="14.85546875" customWidth="1"/>
    <col min="9" max="9" width="13.5703125" customWidth="1"/>
  </cols>
  <sheetData>
    <row r="1" spans="1:9" x14ac:dyDescent="0.25">
      <c r="A1" t="s">
        <v>19</v>
      </c>
    </row>
    <row r="2" spans="1:9" ht="15.75" thickBot="1" x14ac:dyDescent="0.3"/>
    <row r="3" spans="1:9" x14ac:dyDescent="0.25">
      <c r="A3" s="39" t="s">
        <v>20</v>
      </c>
      <c r="B3" s="39"/>
    </row>
    <row r="4" spans="1:9" x14ac:dyDescent="0.25">
      <c r="A4" s="36" t="s">
        <v>21</v>
      </c>
      <c r="B4" s="36">
        <v>0.82918476087098725</v>
      </c>
    </row>
    <row r="5" spans="1:9" x14ac:dyDescent="0.25">
      <c r="A5" s="36" t="s">
        <v>22</v>
      </c>
      <c r="B5" s="36">
        <v>0.68754736766067626</v>
      </c>
    </row>
    <row r="6" spans="1:9" x14ac:dyDescent="0.25">
      <c r="A6" s="36" t="s">
        <v>23</v>
      </c>
      <c r="B6" s="36">
        <v>0.66671719217138803</v>
      </c>
    </row>
    <row r="7" spans="1:9" x14ac:dyDescent="0.25">
      <c r="A7" s="36" t="s">
        <v>24</v>
      </c>
      <c r="B7" s="36">
        <v>18.236195771316815</v>
      </c>
    </row>
    <row r="8" spans="1:9" ht="15.75" thickBot="1" x14ac:dyDescent="0.3">
      <c r="A8" s="37" t="s">
        <v>25</v>
      </c>
      <c r="B8" s="37">
        <v>17</v>
      </c>
    </row>
    <row r="10" spans="1:9" ht="15.75" thickBot="1" x14ac:dyDescent="0.3">
      <c r="A10" t="s">
        <v>26</v>
      </c>
    </row>
    <row r="11" spans="1:9" x14ac:dyDescent="0.25">
      <c r="A11" s="38"/>
      <c r="B11" s="38" t="s">
        <v>31</v>
      </c>
      <c r="C11" s="38" t="s">
        <v>32</v>
      </c>
      <c r="D11" s="38" t="s">
        <v>33</v>
      </c>
      <c r="E11" s="38" t="s">
        <v>34</v>
      </c>
      <c r="F11" s="38" t="s">
        <v>35</v>
      </c>
    </row>
    <row r="12" spans="1:9" x14ac:dyDescent="0.25">
      <c r="A12" s="36" t="s">
        <v>27</v>
      </c>
      <c r="B12" s="36">
        <v>1</v>
      </c>
      <c r="C12" s="36">
        <v>10976.861550970749</v>
      </c>
      <c r="D12" s="36">
        <v>10976.861550970749</v>
      </c>
      <c r="E12" s="36">
        <v>33.007276775668174</v>
      </c>
      <c r="F12" s="36">
        <v>3.8716642586219153E-5</v>
      </c>
    </row>
    <row r="13" spans="1:9" x14ac:dyDescent="0.25">
      <c r="A13" s="36" t="s">
        <v>28</v>
      </c>
      <c r="B13" s="36">
        <v>15</v>
      </c>
      <c r="C13" s="36">
        <v>4988.3825431469004</v>
      </c>
      <c r="D13" s="36">
        <v>332.55883620979336</v>
      </c>
      <c r="E13" s="36"/>
      <c r="F13" s="36"/>
    </row>
    <row r="14" spans="1:9" ht="15.75" thickBot="1" x14ac:dyDescent="0.3">
      <c r="A14" s="37" t="s">
        <v>29</v>
      </c>
      <c r="B14" s="37">
        <v>16</v>
      </c>
      <c r="C14" s="37">
        <v>15965.24409411765</v>
      </c>
      <c r="D14" s="37"/>
      <c r="E14" s="37"/>
      <c r="F14" s="37"/>
    </row>
    <row r="15" spans="1:9" ht="15.75" thickBot="1" x14ac:dyDescent="0.3"/>
    <row r="16" spans="1:9" x14ac:dyDescent="0.25">
      <c r="A16" s="38"/>
      <c r="B16" s="38" t="s">
        <v>36</v>
      </c>
      <c r="C16" s="38" t="s">
        <v>24</v>
      </c>
      <c r="D16" s="38" t="s">
        <v>37</v>
      </c>
      <c r="E16" s="38" t="s">
        <v>38</v>
      </c>
      <c r="F16" s="38" t="s">
        <v>39</v>
      </c>
      <c r="G16" s="38" t="s">
        <v>40</v>
      </c>
      <c r="H16" s="38" t="s">
        <v>41</v>
      </c>
      <c r="I16" s="38" t="s">
        <v>42</v>
      </c>
    </row>
    <row r="17" spans="1:9" x14ac:dyDescent="0.25">
      <c r="A17" s="36" t="s">
        <v>30</v>
      </c>
      <c r="B17" s="36">
        <v>-5851.3428386734131</v>
      </c>
      <c r="C17" s="36">
        <v>1032.382165258429</v>
      </c>
      <c r="D17" s="36">
        <v>-5.6678069765072774</v>
      </c>
      <c r="E17" s="36">
        <v>4.4663542184846819E-5</v>
      </c>
      <c r="F17" s="36">
        <v>-8051.8133356575072</v>
      </c>
      <c r="G17" s="36">
        <v>-3650.872341689319</v>
      </c>
      <c r="H17" s="36">
        <v>-8051.8133356575072</v>
      </c>
      <c r="I17" s="36">
        <v>-3650.872341689319</v>
      </c>
    </row>
    <row r="18" spans="1:9" ht="15.75" thickBot="1" x14ac:dyDescent="0.3">
      <c r="A18" s="37">
        <v>1990</v>
      </c>
      <c r="B18" s="37">
        <v>2.9565481543938552</v>
      </c>
      <c r="C18" s="37">
        <v>0.51461223741588824</v>
      </c>
      <c r="D18" s="37">
        <v>5.7451959736520912</v>
      </c>
      <c r="E18" s="37">
        <v>3.8716642586219017E-5</v>
      </c>
      <c r="F18" s="37">
        <v>1.8596781348142617</v>
      </c>
      <c r="G18" s="37">
        <v>4.0534181739734487</v>
      </c>
      <c r="H18" s="37">
        <v>1.8596781348142617</v>
      </c>
      <c r="I18" s="37">
        <v>4.0534181739734487</v>
      </c>
    </row>
    <row r="22" spans="1:9" x14ac:dyDescent="0.25">
      <c r="A22" t="s">
        <v>43</v>
      </c>
    </row>
    <row r="23" spans="1:9" ht="15.75" thickBot="1" x14ac:dyDescent="0.3"/>
    <row r="24" spans="1:9" x14ac:dyDescent="0.25">
      <c r="A24" s="38" t="s">
        <v>44</v>
      </c>
      <c r="B24" s="38" t="s">
        <v>47</v>
      </c>
      <c r="C24" s="38" t="s">
        <v>46</v>
      </c>
    </row>
    <row r="25" spans="1:9" x14ac:dyDescent="0.25">
      <c r="A25" s="36">
        <v>1</v>
      </c>
      <c r="B25" s="36">
        <v>35.14453672475247</v>
      </c>
      <c r="C25" s="36">
        <v>-7.14453672475247</v>
      </c>
    </row>
    <row r="26" spans="1:9" x14ac:dyDescent="0.25">
      <c r="A26" s="36">
        <v>2</v>
      </c>
      <c r="B26" s="36">
        <v>41.057633033540696</v>
      </c>
      <c r="C26" s="36">
        <v>-11.057633033540696</v>
      </c>
    </row>
    <row r="27" spans="1:9" x14ac:dyDescent="0.25">
      <c r="A27" s="36">
        <v>3</v>
      </c>
      <c r="B27" s="36">
        <v>46.970729342328013</v>
      </c>
      <c r="C27" s="36">
        <v>-11.970729342328013</v>
      </c>
    </row>
    <row r="28" spans="1:9" x14ac:dyDescent="0.25">
      <c r="A28" s="36">
        <v>4</v>
      </c>
      <c r="B28" s="36">
        <v>52.88382565111533</v>
      </c>
      <c r="C28" s="36">
        <v>-26.88382565111533</v>
      </c>
    </row>
    <row r="29" spans="1:9" x14ac:dyDescent="0.25">
      <c r="A29" s="36">
        <v>5</v>
      </c>
      <c r="B29" s="36">
        <v>67.666566423084987</v>
      </c>
      <c r="C29" s="36">
        <v>1.333433576915013</v>
      </c>
    </row>
    <row r="30" spans="1:9" x14ac:dyDescent="0.25">
      <c r="A30" s="36">
        <v>6</v>
      </c>
      <c r="B30" s="36">
        <v>70.6231145774791</v>
      </c>
      <c r="C30" s="36">
        <v>13.3768854225209</v>
      </c>
    </row>
    <row r="31" spans="1:9" x14ac:dyDescent="0.25">
      <c r="A31" s="36">
        <v>7</v>
      </c>
      <c r="B31" s="36">
        <v>73.579662731872304</v>
      </c>
      <c r="C31" s="36">
        <v>17.420337268127696</v>
      </c>
    </row>
    <row r="32" spans="1:9" x14ac:dyDescent="0.25">
      <c r="A32" s="36">
        <v>8</v>
      </c>
      <c r="B32" s="36">
        <v>76.536210886266417</v>
      </c>
      <c r="C32" s="36">
        <v>23.463789113733583</v>
      </c>
    </row>
    <row r="33" spans="1:3" x14ac:dyDescent="0.25">
      <c r="A33" s="36">
        <v>9</v>
      </c>
      <c r="B33" s="36">
        <v>79.49275904066053</v>
      </c>
      <c r="C33" s="36">
        <v>21.50724095933947</v>
      </c>
    </row>
    <row r="34" spans="1:3" x14ac:dyDescent="0.25">
      <c r="A34" s="36">
        <v>10</v>
      </c>
      <c r="B34" s="36">
        <v>82.449307195054644</v>
      </c>
      <c r="C34" s="36">
        <v>12.550692804945356</v>
      </c>
    </row>
    <row r="35" spans="1:3" x14ac:dyDescent="0.25">
      <c r="A35" s="36">
        <v>11</v>
      </c>
      <c r="B35" s="36">
        <v>85.405855349447847</v>
      </c>
      <c r="C35" s="36">
        <v>16.594144650552153</v>
      </c>
    </row>
    <row r="36" spans="1:3" x14ac:dyDescent="0.25">
      <c r="A36" s="36">
        <v>12</v>
      </c>
      <c r="B36" s="36">
        <v>88.362403503841961</v>
      </c>
      <c r="C36" s="36">
        <v>12.637596496158039</v>
      </c>
    </row>
    <row r="37" spans="1:3" x14ac:dyDescent="0.25">
      <c r="A37" s="36">
        <v>13</v>
      </c>
      <c r="B37" s="36">
        <v>100.1885961214175</v>
      </c>
      <c r="C37" s="36">
        <v>-38.088596121417503</v>
      </c>
    </row>
    <row r="38" spans="1:3" x14ac:dyDescent="0.25">
      <c r="A38" s="36">
        <v>14</v>
      </c>
      <c r="B38" s="36">
        <v>106.10169243020482</v>
      </c>
      <c r="C38" s="36">
        <v>7.5883075697951767</v>
      </c>
    </row>
    <row r="39" spans="1:3" x14ac:dyDescent="0.25">
      <c r="A39" s="36">
        <v>15</v>
      </c>
      <c r="B39" s="36">
        <v>112.01478873899305</v>
      </c>
      <c r="C39" s="36">
        <v>-6.5147887389930474</v>
      </c>
    </row>
    <row r="40" spans="1:3" x14ac:dyDescent="0.25">
      <c r="A40" s="36">
        <v>16</v>
      </c>
      <c r="B40" s="36">
        <v>117.92788504778036</v>
      </c>
      <c r="C40" s="36">
        <v>-12.927885047780364</v>
      </c>
    </row>
    <row r="41" spans="1:3" ht="15.75" thickBot="1" x14ac:dyDescent="0.3">
      <c r="A41" s="37">
        <v>17</v>
      </c>
      <c r="B41" s="37">
        <v>120.88443320217448</v>
      </c>
      <c r="C41" s="37">
        <v>-11.884433202174478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4F517-15A0-4564-8E32-203BBC151DFB}">
  <sheetPr>
    <pageSetUpPr fitToPage="1"/>
  </sheetPr>
  <dimension ref="A3:I35"/>
  <sheetViews>
    <sheetView view="pageLayout" zoomScaleNormal="100" workbookViewId="0">
      <selection sqref="A1:XFD1"/>
    </sheetView>
  </sheetViews>
  <sheetFormatPr defaultRowHeight="15" x14ac:dyDescent="0.25"/>
  <cols>
    <col min="1" max="1" width="15.7109375" customWidth="1"/>
    <col min="2" max="2" width="10.42578125" customWidth="1"/>
    <col min="3" max="3" width="12.85546875" customWidth="1"/>
    <col min="4" max="4" width="10.28515625" customWidth="1"/>
    <col min="5" max="5" width="10.42578125" customWidth="1"/>
    <col min="6" max="6" width="11.28515625" customWidth="1"/>
    <col min="7" max="7" width="10.7109375" customWidth="1"/>
    <col min="8" max="8" width="12.28515625" customWidth="1"/>
    <col min="9" max="9" width="12.140625" customWidth="1"/>
  </cols>
  <sheetData>
    <row r="3" spans="1:9" x14ac:dyDescent="0.25">
      <c r="A3" s="76" t="s">
        <v>19</v>
      </c>
      <c r="B3" s="76"/>
      <c r="C3" s="76"/>
      <c r="D3" s="76"/>
      <c r="E3" s="76"/>
      <c r="F3" s="76"/>
      <c r="G3" s="76"/>
      <c r="H3" s="76"/>
      <c r="I3" s="76"/>
    </row>
    <row r="4" spans="1:9" ht="15.75" thickBot="1" x14ac:dyDescent="0.3">
      <c r="A4" s="76"/>
      <c r="B4" s="76"/>
      <c r="C4" s="76"/>
      <c r="D4" s="76"/>
      <c r="E4" s="76"/>
      <c r="F4" s="76"/>
      <c r="G4" s="76"/>
      <c r="H4" s="76"/>
      <c r="I4" s="76"/>
    </row>
    <row r="5" spans="1:9" x14ac:dyDescent="0.25">
      <c r="A5" s="77" t="s">
        <v>20</v>
      </c>
      <c r="B5" s="77"/>
      <c r="C5" s="76"/>
      <c r="D5" s="76"/>
      <c r="E5" s="76"/>
      <c r="F5" s="76"/>
      <c r="G5" s="76"/>
      <c r="H5" s="76"/>
      <c r="I5" s="76"/>
    </row>
    <row r="6" spans="1:9" x14ac:dyDescent="0.25">
      <c r="A6" s="78" t="s">
        <v>21</v>
      </c>
      <c r="B6" s="81">
        <v>0.62030230769411787</v>
      </c>
      <c r="C6" s="76"/>
      <c r="D6" s="76"/>
      <c r="E6" s="76"/>
      <c r="F6" s="76"/>
      <c r="G6" s="76"/>
      <c r="H6" s="76"/>
      <c r="I6" s="76"/>
    </row>
    <row r="7" spans="1:9" x14ac:dyDescent="0.25">
      <c r="A7" s="78" t="s">
        <v>22</v>
      </c>
      <c r="B7" s="81">
        <v>0.38477495293064812</v>
      </c>
      <c r="C7" s="76"/>
      <c r="D7" s="76"/>
      <c r="E7" s="76"/>
      <c r="F7" s="76"/>
      <c r="G7" s="76"/>
      <c r="H7" s="76"/>
      <c r="I7" s="76"/>
    </row>
    <row r="8" spans="1:9" x14ac:dyDescent="0.25">
      <c r="A8" s="78" t="s">
        <v>23</v>
      </c>
      <c r="B8" s="81">
        <v>0.31641661436738677</v>
      </c>
      <c r="C8" s="76"/>
      <c r="D8" s="76"/>
      <c r="E8" s="76"/>
      <c r="F8" s="76"/>
      <c r="G8" s="76"/>
      <c r="H8" s="76"/>
      <c r="I8" s="76"/>
    </row>
    <row r="9" spans="1:9" x14ac:dyDescent="0.25">
      <c r="A9" s="78" t="s">
        <v>24</v>
      </c>
      <c r="B9" s="81">
        <v>5.6473463425528829E-2</v>
      </c>
      <c r="C9" s="76"/>
      <c r="D9" s="76"/>
      <c r="E9" s="76"/>
      <c r="F9" s="76"/>
      <c r="G9" s="76"/>
      <c r="H9" s="76"/>
      <c r="I9" s="76"/>
    </row>
    <row r="10" spans="1:9" ht="15.75" thickBot="1" x14ac:dyDescent="0.3">
      <c r="A10" s="79" t="s">
        <v>25</v>
      </c>
      <c r="B10" s="79">
        <v>11</v>
      </c>
      <c r="C10" s="76"/>
      <c r="D10" s="76"/>
      <c r="E10" s="76"/>
      <c r="F10" s="76"/>
      <c r="G10" s="76"/>
      <c r="H10" s="76"/>
      <c r="I10" s="76"/>
    </row>
    <row r="11" spans="1:9" x14ac:dyDescent="0.25">
      <c r="A11" s="76"/>
      <c r="B11" s="76"/>
      <c r="C11" s="76"/>
      <c r="D11" s="76"/>
      <c r="E11" s="76"/>
      <c r="F11" s="76"/>
      <c r="G11" s="76"/>
      <c r="H11" s="76"/>
      <c r="I11" s="76"/>
    </row>
    <row r="12" spans="1:9" ht="15.75" thickBot="1" x14ac:dyDescent="0.3">
      <c r="A12" s="76" t="s">
        <v>26</v>
      </c>
      <c r="B12" s="76"/>
      <c r="C12" s="76"/>
      <c r="D12" s="76"/>
      <c r="E12" s="76"/>
      <c r="F12" s="76"/>
      <c r="G12" s="76"/>
      <c r="H12" s="76"/>
      <c r="I12" s="76"/>
    </row>
    <row r="13" spans="1:9" x14ac:dyDescent="0.25">
      <c r="A13" s="80"/>
      <c r="B13" s="80" t="s">
        <v>31</v>
      </c>
      <c r="C13" s="80" t="s">
        <v>32</v>
      </c>
      <c r="D13" s="80" t="s">
        <v>33</v>
      </c>
      <c r="E13" s="80" t="s">
        <v>34</v>
      </c>
      <c r="F13" s="80" t="s">
        <v>35</v>
      </c>
      <c r="G13" s="76"/>
      <c r="H13" s="76"/>
      <c r="I13" s="76"/>
    </row>
    <row r="14" spans="1:9" x14ac:dyDescent="0.25">
      <c r="A14" s="78" t="s">
        <v>27</v>
      </c>
      <c r="B14" s="78">
        <v>1</v>
      </c>
      <c r="C14" s="81">
        <v>1.7951640449438214E-2</v>
      </c>
      <c r="D14" s="81">
        <v>1.7951640449438214E-2</v>
      </c>
      <c r="E14" s="81">
        <v>5.6287932243198568</v>
      </c>
      <c r="F14" s="81">
        <v>4.1737074424570211E-2</v>
      </c>
      <c r="G14" s="76"/>
      <c r="H14" s="76"/>
      <c r="I14" s="76"/>
    </row>
    <row r="15" spans="1:9" x14ac:dyDescent="0.25">
      <c r="A15" s="78" t="s">
        <v>28</v>
      </c>
      <c r="B15" s="78">
        <v>9</v>
      </c>
      <c r="C15" s="81">
        <v>2.870326864147088E-2</v>
      </c>
      <c r="D15" s="81">
        <v>3.1892520712745423E-3</v>
      </c>
      <c r="E15" s="81"/>
      <c r="F15" s="81"/>
      <c r="G15" s="76"/>
      <c r="H15" s="76"/>
      <c r="I15" s="76"/>
    </row>
    <row r="16" spans="1:9" ht="15.75" thickBot="1" x14ac:dyDescent="0.3">
      <c r="A16" s="79" t="s">
        <v>29</v>
      </c>
      <c r="B16" s="79">
        <v>10</v>
      </c>
      <c r="C16" s="82">
        <v>4.6654909090909094E-2</v>
      </c>
      <c r="D16" s="82"/>
      <c r="E16" s="82"/>
      <c r="F16" s="82"/>
      <c r="G16" s="76"/>
      <c r="H16" s="76"/>
      <c r="I16" s="76"/>
    </row>
    <row r="17" spans="1:9" ht="15.75" thickBot="1" x14ac:dyDescent="0.3">
      <c r="A17" s="76"/>
      <c r="B17" s="76"/>
      <c r="C17" s="76"/>
      <c r="D17" s="76"/>
      <c r="E17" s="76"/>
      <c r="F17" s="76"/>
      <c r="G17" s="76"/>
      <c r="H17" s="76"/>
      <c r="I17" s="76"/>
    </row>
    <row r="18" spans="1:9" x14ac:dyDescent="0.25">
      <c r="A18" s="80"/>
      <c r="B18" s="80" t="s">
        <v>36</v>
      </c>
      <c r="C18" s="80" t="s">
        <v>24</v>
      </c>
      <c r="D18" s="80" t="s">
        <v>37</v>
      </c>
      <c r="E18" s="80" t="s">
        <v>38</v>
      </c>
      <c r="F18" s="80" t="s">
        <v>39</v>
      </c>
      <c r="G18" s="80" t="s">
        <v>40</v>
      </c>
      <c r="H18" s="80" t="s">
        <v>58</v>
      </c>
      <c r="I18" s="80" t="s">
        <v>59</v>
      </c>
    </row>
    <row r="19" spans="1:9" x14ac:dyDescent="0.25">
      <c r="A19" s="78" t="s">
        <v>30</v>
      </c>
      <c r="B19" s="81">
        <v>-14.052257405515832</v>
      </c>
      <c r="C19" s="81">
        <v>5.9891924429913255</v>
      </c>
      <c r="D19" s="81">
        <v>-2.3462691405015828</v>
      </c>
      <c r="E19" s="81">
        <v>4.3570560287703307E-2</v>
      </c>
      <c r="F19" s="81">
        <v>-27.600751989805541</v>
      </c>
      <c r="G19" s="81">
        <v>-0.50376282122612182</v>
      </c>
      <c r="H19" s="81">
        <v>-27.600751989805541</v>
      </c>
      <c r="I19" s="81">
        <v>-0.50376282122612182</v>
      </c>
    </row>
    <row r="20" spans="1:9" ht="15.75" thickBot="1" x14ac:dyDescent="0.3">
      <c r="A20" s="79">
        <v>1990</v>
      </c>
      <c r="B20" s="82">
        <v>7.1011235955056179E-3</v>
      </c>
      <c r="C20" s="82">
        <v>2.9930875753838636E-3</v>
      </c>
      <c r="D20" s="82">
        <v>2.37250779225693</v>
      </c>
      <c r="E20" s="82">
        <v>4.1737074424570232E-2</v>
      </c>
      <c r="F20" s="82">
        <v>3.3028909796869749E-4</v>
      </c>
      <c r="G20" s="82">
        <v>1.3871958093042539E-2</v>
      </c>
      <c r="H20" s="82">
        <v>3.3028909796869749E-4</v>
      </c>
      <c r="I20" s="82">
        <v>1.3871958093042539E-2</v>
      </c>
    </row>
    <row r="21" spans="1:9" x14ac:dyDescent="0.25">
      <c r="A21" s="76"/>
      <c r="B21" s="76"/>
      <c r="C21" s="76"/>
      <c r="D21" s="76"/>
      <c r="E21" s="76"/>
      <c r="F21" s="76"/>
      <c r="G21" s="76"/>
      <c r="H21" s="76"/>
      <c r="I21" s="76"/>
    </row>
    <row r="22" spans="1:9" x14ac:dyDescent="0.25">
      <c r="A22" s="76" t="s">
        <v>43</v>
      </c>
      <c r="B22" s="76"/>
      <c r="C22" s="76"/>
      <c r="D22" s="76"/>
      <c r="E22" s="76"/>
      <c r="F22" s="76"/>
      <c r="G22" s="76"/>
      <c r="H22" s="76"/>
      <c r="I22" s="76"/>
    </row>
    <row r="23" spans="1:9" ht="15.75" thickBot="1" x14ac:dyDescent="0.3">
      <c r="A23" s="76"/>
      <c r="B23" s="76"/>
      <c r="C23" s="76"/>
      <c r="D23" s="76"/>
      <c r="E23" s="76"/>
      <c r="F23" s="76"/>
      <c r="G23" s="76"/>
      <c r="H23" s="76"/>
      <c r="I23" s="76"/>
    </row>
    <row r="24" spans="1:9" x14ac:dyDescent="0.25">
      <c r="A24" s="80" t="s">
        <v>44</v>
      </c>
      <c r="B24" s="80" t="s">
        <v>45</v>
      </c>
      <c r="C24" s="80" t="s">
        <v>46</v>
      </c>
      <c r="D24" s="76"/>
      <c r="E24" s="76"/>
      <c r="F24" s="76"/>
      <c r="G24" s="76"/>
      <c r="H24" s="76"/>
      <c r="I24" s="76"/>
    </row>
    <row r="25" spans="1:9" x14ac:dyDescent="0.25">
      <c r="A25" s="78">
        <v>1</v>
      </c>
      <c r="B25" s="81">
        <v>8.6079673135854406E-2</v>
      </c>
      <c r="C25" s="81">
        <v>-8.6079673135854406E-2</v>
      </c>
      <c r="D25" s="76"/>
      <c r="E25" s="76"/>
      <c r="F25" s="76"/>
      <c r="G25" s="76"/>
      <c r="H25" s="76"/>
      <c r="I25" s="76"/>
    </row>
    <row r="26" spans="1:9" x14ac:dyDescent="0.25">
      <c r="A26" s="78">
        <v>2</v>
      </c>
      <c r="B26" s="81">
        <v>0.10028192032686434</v>
      </c>
      <c r="C26" s="81">
        <v>3.9718079673135676E-2</v>
      </c>
      <c r="D26" s="76"/>
      <c r="E26" s="76"/>
      <c r="F26" s="76"/>
      <c r="G26" s="76"/>
      <c r="H26" s="76"/>
      <c r="I26" s="76"/>
    </row>
    <row r="27" spans="1:9" x14ac:dyDescent="0.25">
      <c r="A27" s="78">
        <v>3</v>
      </c>
      <c r="B27" s="81">
        <v>0.11448416751787605</v>
      </c>
      <c r="C27" s="81">
        <v>7.951583248212396E-2</v>
      </c>
      <c r="D27" s="76"/>
      <c r="E27" s="76"/>
      <c r="F27" s="76"/>
      <c r="G27" s="76"/>
      <c r="H27" s="76"/>
      <c r="I27" s="76"/>
    </row>
    <row r="28" spans="1:9" x14ac:dyDescent="0.25">
      <c r="A28" s="78">
        <v>4</v>
      </c>
      <c r="B28" s="81">
        <v>0.12868641470888775</v>
      </c>
      <c r="C28" s="81">
        <v>3.9313585291112257E-2</v>
      </c>
      <c r="D28" s="76"/>
      <c r="E28" s="76"/>
      <c r="F28" s="76"/>
      <c r="G28" s="76"/>
      <c r="H28" s="76"/>
      <c r="I28" s="76"/>
    </row>
    <row r="29" spans="1:9" x14ac:dyDescent="0.25">
      <c r="A29" s="78">
        <v>5</v>
      </c>
      <c r="B29" s="81">
        <v>0.16419203268641525</v>
      </c>
      <c r="C29" s="81">
        <v>3.8079673135847647E-3</v>
      </c>
      <c r="D29" s="76"/>
      <c r="E29" s="76"/>
      <c r="F29" s="76"/>
      <c r="G29" s="76"/>
      <c r="H29" s="76"/>
      <c r="I29" s="76"/>
    </row>
    <row r="30" spans="1:9" x14ac:dyDescent="0.25">
      <c r="A30" s="78">
        <v>6</v>
      </c>
      <c r="B30" s="81">
        <v>0.1712931562819211</v>
      </c>
      <c r="C30" s="81">
        <v>-6.8293156281921105E-2</v>
      </c>
      <c r="D30" s="76"/>
      <c r="E30" s="76"/>
      <c r="F30" s="76"/>
      <c r="G30" s="76"/>
      <c r="H30" s="76"/>
      <c r="I30" s="76"/>
    </row>
    <row r="31" spans="1:9" x14ac:dyDescent="0.25">
      <c r="A31" s="78">
        <v>7</v>
      </c>
      <c r="B31" s="81">
        <v>0.17839427987742695</v>
      </c>
      <c r="C31" s="81">
        <v>-4.939427987742695E-2</v>
      </c>
      <c r="D31" s="76"/>
      <c r="E31" s="76"/>
      <c r="F31" s="76"/>
      <c r="G31" s="76"/>
      <c r="H31" s="76"/>
      <c r="I31" s="76"/>
    </row>
    <row r="32" spans="1:9" x14ac:dyDescent="0.25">
      <c r="A32" s="78">
        <v>8</v>
      </c>
      <c r="B32" s="81">
        <v>0.18549540347293281</v>
      </c>
      <c r="C32" s="81">
        <v>-3.0495403472932808E-2</v>
      </c>
      <c r="D32" s="76"/>
      <c r="E32" s="76"/>
      <c r="F32" s="76"/>
      <c r="G32" s="76"/>
      <c r="H32" s="76"/>
      <c r="I32" s="76"/>
    </row>
    <row r="33" spans="1:9" x14ac:dyDescent="0.25">
      <c r="A33" s="78">
        <v>9</v>
      </c>
      <c r="B33" s="81">
        <v>0.19259652706843866</v>
      </c>
      <c r="C33" s="81">
        <v>-1.1596527068438667E-2</v>
      </c>
      <c r="D33" s="76"/>
      <c r="E33" s="76"/>
      <c r="F33" s="76"/>
      <c r="G33" s="76"/>
      <c r="H33" s="76"/>
      <c r="I33" s="76"/>
    </row>
    <row r="34" spans="1:9" x14ac:dyDescent="0.25">
      <c r="A34" s="78">
        <v>10</v>
      </c>
      <c r="B34" s="81">
        <v>0.19969765066394274</v>
      </c>
      <c r="C34" s="81">
        <v>3.2302349336057273E-2</v>
      </c>
      <c r="D34" s="76"/>
      <c r="E34" s="76"/>
      <c r="F34" s="76"/>
      <c r="G34" s="76"/>
      <c r="H34" s="76"/>
      <c r="I34" s="76"/>
    </row>
    <row r="35" spans="1:9" ht="15.75" thickBot="1" x14ac:dyDescent="0.3">
      <c r="A35" s="79">
        <v>11</v>
      </c>
      <c r="B35" s="82">
        <v>0.20679877425944859</v>
      </c>
      <c r="C35" s="82">
        <v>5.1201225740551415E-2</v>
      </c>
      <c r="D35" s="76"/>
      <c r="E35" s="76"/>
      <c r="F35" s="76"/>
      <c r="G35" s="76"/>
      <c r="H35" s="76"/>
      <c r="I35" s="76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1501; NH&amp;Y4&amp;Y, pieaugums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83104-6509-40C8-9AB4-83CD6EEEA713}">
  <sheetPr>
    <pageSetUpPr fitToPage="1"/>
  </sheetPr>
  <dimension ref="A3:I30"/>
  <sheetViews>
    <sheetView view="pageLayout" topLeftCell="A4" zoomScaleNormal="100" workbookViewId="0">
      <selection sqref="A1:XFD1"/>
    </sheetView>
  </sheetViews>
  <sheetFormatPr defaultRowHeight="15" x14ac:dyDescent="0.25"/>
  <cols>
    <col min="1" max="1" width="15.85546875" customWidth="1"/>
    <col min="2" max="2" width="13.42578125" customWidth="1"/>
    <col min="3" max="3" width="12.28515625" customWidth="1"/>
    <col min="4" max="4" width="11.42578125" customWidth="1"/>
    <col min="5" max="5" width="9.7109375" customWidth="1"/>
    <col min="6" max="6" width="10.42578125" bestFit="1" customWidth="1"/>
    <col min="7" max="7" width="10.42578125" customWidth="1"/>
    <col min="8" max="8" width="11.42578125" customWidth="1"/>
    <col min="9" max="9" width="11.85546875" customWidth="1"/>
  </cols>
  <sheetData>
    <row r="3" spans="1:9" x14ac:dyDescent="0.25">
      <c r="A3" s="76" t="s">
        <v>19</v>
      </c>
      <c r="B3" s="76"/>
      <c r="C3" s="76"/>
      <c r="D3" s="76"/>
      <c r="E3" s="76"/>
      <c r="F3" s="76"/>
      <c r="G3" s="76"/>
      <c r="H3" s="76"/>
      <c r="I3" s="76"/>
    </row>
    <row r="4" spans="1:9" ht="15.75" thickBot="1" x14ac:dyDescent="0.3">
      <c r="A4" s="76"/>
      <c r="B4" s="76"/>
      <c r="C4" s="76"/>
      <c r="D4" s="76"/>
      <c r="E4" s="76"/>
      <c r="F4" s="76"/>
      <c r="G4" s="76"/>
      <c r="H4" s="76"/>
      <c r="I4" s="76"/>
    </row>
    <row r="5" spans="1:9" x14ac:dyDescent="0.25">
      <c r="A5" s="77" t="s">
        <v>20</v>
      </c>
      <c r="B5" s="77"/>
      <c r="C5" s="76"/>
      <c r="D5" s="76"/>
      <c r="E5" s="76"/>
      <c r="F5" s="76"/>
      <c r="G5" s="76"/>
      <c r="H5" s="76"/>
      <c r="I5" s="76"/>
    </row>
    <row r="6" spans="1:9" x14ac:dyDescent="0.25">
      <c r="A6" s="78" t="s">
        <v>21</v>
      </c>
      <c r="B6" s="81">
        <v>0.66758115912993832</v>
      </c>
      <c r="C6" s="76"/>
      <c r="D6" s="76"/>
      <c r="E6" s="76"/>
      <c r="F6" s="76"/>
      <c r="G6" s="76"/>
      <c r="H6" s="76"/>
      <c r="I6" s="76"/>
    </row>
    <row r="7" spans="1:9" x14ac:dyDescent="0.25">
      <c r="A7" s="78" t="s">
        <v>22</v>
      </c>
      <c r="B7" s="81">
        <v>0.44566460402527197</v>
      </c>
      <c r="C7" s="76"/>
      <c r="D7" s="76"/>
      <c r="E7" s="76"/>
      <c r="F7" s="76"/>
      <c r="G7" s="76"/>
      <c r="H7" s="76"/>
      <c r="I7" s="76"/>
    </row>
    <row r="8" spans="1:9" x14ac:dyDescent="0.25">
      <c r="A8" s="78" t="s">
        <v>23</v>
      </c>
      <c r="B8" s="81">
        <v>0.30708075503158994</v>
      </c>
      <c r="C8" s="76"/>
      <c r="D8" s="76"/>
      <c r="E8" s="76"/>
      <c r="F8" s="76"/>
      <c r="G8" s="76"/>
      <c r="H8" s="76"/>
      <c r="I8" s="76"/>
    </row>
    <row r="9" spans="1:9" x14ac:dyDescent="0.25">
      <c r="A9" s="78" t="s">
        <v>24</v>
      </c>
      <c r="B9" s="81">
        <v>3.4875884867761865E-2</v>
      </c>
      <c r="C9" s="76"/>
      <c r="D9" s="76"/>
      <c r="E9" s="76"/>
      <c r="F9" s="76"/>
      <c r="G9" s="76"/>
      <c r="H9" s="76"/>
      <c r="I9" s="76"/>
    </row>
    <row r="10" spans="1:9" ht="15.75" thickBot="1" x14ac:dyDescent="0.3">
      <c r="A10" s="79" t="s">
        <v>25</v>
      </c>
      <c r="B10" s="79">
        <v>6</v>
      </c>
      <c r="C10" s="76"/>
      <c r="D10" s="76"/>
      <c r="E10" s="76"/>
      <c r="F10" s="76"/>
      <c r="G10" s="76"/>
      <c r="H10" s="76"/>
      <c r="I10" s="76"/>
    </row>
    <row r="11" spans="1:9" x14ac:dyDescent="0.25">
      <c r="A11" s="76"/>
      <c r="B11" s="76"/>
      <c r="C11" s="76"/>
      <c r="D11" s="76"/>
      <c r="E11" s="76"/>
      <c r="F11" s="76"/>
      <c r="G11" s="76"/>
      <c r="H11" s="76"/>
      <c r="I11" s="76"/>
    </row>
    <row r="12" spans="1:9" ht="15.75" thickBot="1" x14ac:dyDescent="0.3">
      <c r="A12" s="76" t="s">
        <v>26</v>
      </c>
      <c r="B12" s="76"/>
      <c r="C12" s="76"/>
      <c r="D12" s="76"/>
      <c r="E12" s="76"/>
      <c r="F12" s="76"/>
      <c r="G12" s="76"/>
      <c r="H12" s="76"/>
      <c r="I12" s="76"/>
    </row>
    <row r="13" spans="1:9" x14ac:dyDescent="0.25">
      <c r="A13" s="80"/>
      <c r="B13" s="80" t="s">
        <v>31</v>
      </c>
      <c r="C13" s="80" t="s">
        <v>32</v>
      </c>
      <c r="D13" s="80" t="s">
        <v>33</v>
      </c>
      <c r="E13" s="80" t="s">
        <v>34</v>
      </c>
      <c r="F13" s="80" t="s">
        <v>35</v>
      </c>
      <c r="G13" s="76"/>
      <c r="H13" s="76"/>
      <c r="I13" s="76"/>
    </row>
    <row r="14" spans="1:9" x14ac:dyDescent="0.25">
      <c r="A14" s="78" t="s">
        <v>27</v>
      </c>
      <c r="B14" s="78">
        <v>1</v>
      </c>
      <c r="C14" s="81">
        <v>3.9115239520958077E-3</v>
      </c>
      <c r="D14" s="81">
        <v>3.9115239520958077E-3</v>
      </c>
      <c r="E14" s="81">
        <v>3.2158480750927168</v>
      </c>
      <c r="F14" s="81">
        <v>0.14738690777428062</v>
      </c>
      <c r="G14" s="76"/>
      <c r="H14" s="76"/>
      <c r="I14" s="76"/>
    </row>
    <row r="15" spans="1:9" x14ac:dyDescent="0.25">
      <c r="A15" s="78" t="s">
        <v>28</v>
      </c>
      <c r="B15" s="78">
        <v>4</v>
      </c>
      <c r="C15" s="81">
        <v>4.865309381237525E-3</v>
      </c>
      <c r="D15" s="81">
        <v>1.2163273453093813E-3</v>
      </c>
      <c r="E15" s="81"/>
      <c r="F15" s="81"/>
      <c r="G15" s="76"/>
      <c r="H15" s="76"/>
      <c r="I15" s="76"/>
    </row>
    <row r="16" spans="1:9" ht="15.75" thickBot="1" x14ac:dyDescent="0.3">
      <c r="A16" s="79" t="s">
        <v>29</v>
      </c>
      <c r="B16" s="79">
        <v>5</v>
      </c>
      <c r="C16" s="82">
        <v>8.7768333333333327E-3</v>
      </c>
      <c r="D16" s="82"/>
      <c r="E16" s="82"/>
      <c r="F16" s="82"/>
      <c r="G16" s="76"/>
      <c r="H16" s="76"/>
      <c r="I16" s="76"/>
    </row>
    <row r="17" spans="1:9" ht="15.75" thickBot="1" x14ac:dyDescent="0.3">
      <c r="A17" s="76"/>
      <c r="B17" s="76"/>
      <c r="C17" s="76"/>
      <c r="D17" s="76"/>
      <c r="E17" s="76"/>
      <c r="F17" s="76"/>
      <c r="G17" s="76"/>
      <c r="H17" s="76"/>
      <c r="I17" s="76"/>
    </row>
    <row r="18" spans="1:9" x14ac:dyDescent="0.25">
      <c r="A18" s="80"/>
      <c r="B18" s="80" t="s">
        <v>36</v>
      </c>
      <c r="C18" s="80" t="s">
        <v>24</v>
      </c>
      <c r="D18" s="80" t="s">
        <v>37</v>
      </c>
      <c r="E18" s="80" t="s">
        <v>38</v>
      </c>
      <c r="F18" s="80" t="s">
        <v>39</v>
      </c>
      <c r="G18" s="80" t="s">
        <v>40</v>
      </c>
      <c r="H18" s="80" t="s">
        <v>58</v>
      </c>
      <c r="I18" s="80" t="s">
        <v>59</v>
      </c>
    </row>
    <row r="19" spans="1:9" x14ac:dyDescent="0.25">
      <c r="A19" s="78" t="s">
        <v>30</v>
      </c>
      <c r="B19" s="81">
        <v>13.90254291417166</v>
      </c>
      <c r="C19" s="81">
        <v>7.6924652663768871</v>
      </c>
      <c r="D19" s="81">
        <v>1.8072935571043129</v>
      </c>
      <c r="E19" s="81">
        <v>0.14500289855983325</v>
      </c>
      <c r="F19" s="81">
        <v>-7.4551646215644869</v>
      </c>
      <c r="G19" s="81">
        <v>35.260250449907808</v>
      </c>
      <c r="H19" s="81">
        <v>-7.4551646215644869</v>
      </c>
      <c r="I19" s="81">
        <v>35.260250449907808</v>
      </c>
    </row>
    <row r="20" spans="1:9" ht="15.75" thickBot="1" x14ac:dyDescent="0.3">
      <c r="A20" s="79">
        <v>2008</v>
      </c>
      <c r="B20" s="82">
        <v>-6.8443113772455105E-3</v>
      </c>
      <c r="C20" s="82">
        <v>3.8166470303924315E-3</v>
      </c>
      <c r="D20" s="82">
        <v>-1.7932785826783075</v>
      </c>
      <c r="E20" s="82">
        <v>0.14738690777428054</v>
      </c>
      <c r="F20" s="82">
        <v>-1.7441022343046272E-2</v>
      </c>
      <c r="G20" s="82">
        <v>3.7523995885552506E-3</v>
      </c>
      <c r="H20" s="82">
        <v>-1.7441022343046272E-2</v>
      </c>
      <c r="I20" s="82">
        <v>3.7523995885552506E-3</v>
      </c>
    </row>
    <row r="21" spans="1:9" x14ac:dyDescent="0.25">
      <c r="A21" s="76"/>
      <c r="B21" s="76"/>
      <c r="C21" s="76"/>
      <c r="D21" s="76"/>
      <c r="E21" s="76"/>
      <c r="F21" s="76"/>
      <c r="G21" s="76"/>
      <c r="H21" s="76"/>
      <c r="I21" s="76"/>
    </row>
    <row r="22" spans="1:9" x14ac:dyDescent="0.25">
      <c r="A22" s="76" t="s">
        <v>43</v>
      </c>
      <c r="B22" s="76"/>
      <c r="C22" s="76"/>
      <c r="D22" s="76"/>
      <c r="E22" s="76"/>
      <c r="F22" s="76"/>
      <c r="G22" s="76"/>
      <c r="H22" s="76"/>
      <c r="I22" s="76"/>
    </row>
    <row r="23" spans="1:9" ht="15.75" thickBot="1" x14ac:dyDescent="0.3">
      <c r="A23" s="76"/>
      <c r="B23" s="76"/>
      <c r="C23" s="76"/>
      <c r="D23" s="76"/>
      <c r="E23" s="76"/>
      <c r="F23" s="76"/>
      <c r="G23" s="76"/>
      <c r="H23" s="76"/>
      <c r="I23" s="76"/>
    </row>
    <row r="24" spans="1:9" x14ac:dyDescent="0.25">
      <c r="A24" s="80" t="s">
        <v>44</v>
      </c>
      <c r="B24" s="80" t="s">
        <v>60</v>
      </c>
      <c r="C24" s="80" t="s">
        <v>46</v>
      </c>
      <c r="D24" s="76"/>
      <c r="E24" s="76"/>
      <c r="F24" s="76"/>
      <c r="G24" s="76"/>
      <c r="H24" s="76"/>
      <c r="I24" s="76"/>
    </row>
    <row r="25" spans="1:9" x14ac:dyDescent="0.25">
      <c r="A25" s="78">
        <v>1</v>
      </c>
      <c r="B25" s="81">
        <v>0.1523213572854285</v>
      </c>
      <c r="C25" s="81">
        <v>2.6786427145714942E-3</v>
      </c>
      <c r="D25" s="76"/>
      <c r="E25" s="76"/>
      <c r="F25" s="76"/>
      <c r="G25" s="76"/>
      <c r="H25" s="76"/>
      <c r="I25" s="76"/>
    </row>
    <row r="26" spans="1:9" x14ac:dyDescent="0.25">
      <c r="A26" s="78">
        <v>2</v>
      </c>
      <c r="B26" s="81">
        <v>0.12494411177644693</v>
      </c>
      <c r="C26" s="81">
        <v>3.5055888223553072E-2</v>
      </c>
      <c r="D26" s="76"/>
      <c r="E26" s="76"/>
      <c r="F26" s="76"/>
      <c r="G26" s="76"/>
      <c r="H26" s="76"/>
      <c r="I26" s="76"/>
    </row>
    <row r="27" spans="1:9" x14ac:dyDescent="0.25">
      <c r="A27" s="78">
        <v>3</v>
      </c>
      <c r="B27" s="81">
        <v>0.11125548902195526</v>
      </c>
      <c r="C27" s="81">
        <v>-3.1255489021955254E-2</v>
      </c>
      <c r="D27" s="76"/>
      <c r="E27" s="76"/>
      <c r="F27" s="76"/>
      <c r="G27" s="76"/>
      <c r="H27" s="76"/>
      <c r="I27" s="76"/>
    </row>
    <row r="28" spans="1:9" x14ac:dyDescent="0.25">
      <c r="A28" s="78">
        <v>4</v>
      </c>
      <c r="B28" s="81">
        <v>9.7566866267465358E-2</v>
      </c>
      <c r="C28" s="81">
        <v>-3.9566866267465355E-2</v>
      </c>
      <c r="D28" s="76"/>
      <c r="E28" s="76"/>
      <c r="F28" s="76"/>
      <c r="G28" s="76"/>
      <c r="H28" s="76"/>
      <c r="I28" s="76"/>
    </row>
    <row r="29" spans="1:9" x14ac:dyDescent="0.25">
      <c r="A29" s="78">
        <v>5</v>
      </c>
      <c r="B29" s="81">
        <v>8.3878243512973683E-2</v>
      </c>
      <c r="C29" s="81">
        <v>1.2175648702632269E-4</v>
      </c>
      <c r="D29" s="76"/>
      <c r="E29" s="76"/>
      <c r="F29" s="76"/>
      <c r="G29" s="76"/>
      <c r="H29" s="76"/>
      <c r="I29" s="76"/>
    </row>
    <row r="30" spans="1:9" ht="15.75" thickBot="1" x14ac:dyDescent="0.3">
      <c r="A30" s="79">
        <v>6</v>
      </c>
      <c r="B30" s="82">
        <v>7.7033932135728733E-2</v>
      </c>
      <c r="C30" s="82">
        <v>3.2966067864271267E-2</v>
      </c>
      <c r="D30" s="76"/>
      <c r="E30" s="76"/>
      <c r="F30" s="76"/>
      <c r="G30" s="76"/>
      <c r="H30" s="76"/>
      <c r="I30" s="76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1501: NH&amp;Y4&amp;Y_pazemin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Jugla_1501</vt:lpstr>
      <vt:lpstr>Cl</vt:lpstr>
      <vt:lpstr>NH4_pieaug</vt:lpstr>
      <vt:lpstr>NH4_pazemin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2020-12-30T09:55:52Z</cp:lastPrinted>
  <dcterms:created xsi:type="dcterms:W3CDTF">2020-11-10T06:41:37Z</dcterms:created>
  <dcterms:modified xsi:type="dcterms:W3CDTF">2021-01-27T13:45:01Z</dcterms:modified>
</cp:coreProperties>
</file>