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Akmens_tilts\"/>
    </mc:Choice>
  </mc:AlternateContent>
  <xr:revisionPtr revIDLastSave="0" documentId="13_ncr:1_{543F9C3A-157D-438C-BB45-C65907C9E546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Akmens_tilts_22761" sheetId="1" r:id="rId1"/>
    <sheet name="22761_Cl" sheetId="3" r:id="rId2"/>
  </sheets>
  <definedNames>
    <definedName name="_xlnm._FilterDatabase" localSheetId="0" hidden="1">Akmens_tilts_22761!#REF!</definedName>
  </definedNames>
  <calcPr calcId="181029"/>
</workbook>
</file>

<file path=xl/calcChain.xml><?xml version="1.0" encoding="utf-8"?>
<calcChain xmlns="http://schemas.openxmlformats.org/spreadsheetml/2006/main">
  <c r="R19" i="1" l="1"/>
  <c r="R18" i="1"/>
  <c r="R17" i="1"/>
  <c r="R16" i="1"/>
  <c r="Q21" i="1"/>
  <c r="Q20" i="1"/>
  <c r="Q18" i="1"/>
  <c r="Q17" i="1"/>
  <c r="Q16" i="1"/>
  <c r="P19" i="1"/>
  <c r="P18" i="1"/>
  <c r="P17" i="1"/>
  <c r="P16" i="1"/>
  <c r="O21" i="1"/>
  <c r="O20" i="1"/>
  <c r="O19" i="1"/>
  <c r="O18" i="1"/>
  <c r="O17" i="1"/>
  <c r="O16" i="1"/>
  <c r="N19" i="1"/>
  <c r="N18" i="1"/>
  <c r="N17" i="1"/>
  <c r="N16" i="1"/>
  <c r="M21" i="1"/>
  <c r="M20" i="1"/>
  <c r="M19" i="1"/>
  <c r="M18" i="1"/>
  <c r="M17" i="1"/>
  <c r="M16" i="1"/>
  <c r="L21" i="1"/>
  <c r="L20" i="1"/>
  <c r="L19" i="1"/>
  <c r="L18" i="1"/>
  <c r="L17" i="1"/>
  <c r="L16" i="1"/>
  <c r="Q22" i="1" l="1"/>
  <c r="O22" i="1"/>
  <c r="L22" i="1"/>
  <c r="M22" i="1"/>
</calcChain>
</file>

<file path=xl/sharedStrings.xml><?xml version="1.0" encoding="utf-8"?>
<sst xmlns="http://schemas.openxmlformats.org/spreadsheetml/2006/main" count="71" uniqueCount="56">
  <si>
    <t>Datums</t>
  </si>
  <si>
    <t>mg/l</t>
  </si>
  <si>
    <t>µg/l</t>
  </si>
  <si>
    <t>Trihlormetāns</t>
  </si>
  <si>
    <t>1,2-dihloretāns</t>
  </si>
  <si>
    <t>Cl</t>
  </si>
  <si>
    <t>As</t>
  </si>
  <si>
    <t>BTEX</t>
  </si>
  <si>
    <t>TCE + PCE</t>
  </si>
  <si>
    <t>Robežvērtība</t>
  </si>
  <si>
    <t>0,5x1,288=0,644</t>
  </si>
  <si>
    <t>Count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</si>
  <si>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</si>
  <si>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Testēšanas rezultāti</t>
  </si>
  <si>
    <t>Augšdevona Amatas horizonts</t>
  </si>
  <si>
    <t>Median</t>
  </si>
  <si>
    <t>Confidence.T</t>
  </si>
  <si>
    <t>Gads</t>
  </si>
  <si>
    <t>Min</t>
  </si>
  <si>
    <t>Max</t>
  </si>
  <si>
    <t>Var.p</t>
  </si>
  <si>
    <t>Stdev.p</t>
  </si>
  <si>
    <t>Ar</t>
  </si>
  <si>
    <t xml:space="preserve">apzīmētajos gadījumos neatbilstība jonu bilances vienādojumā pārsniedz 10 %; dati nav izmantoti 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</si>
  <si>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</si>
  <si>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</si>
  <si>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</si>
  <si>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</si>
  <si>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</si>
  <si>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</si>
  <si>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</si>
  <si>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</si>
  <si>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</si>
  <si>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</si>
  <si>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</si>
  <si>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</si>
  <si>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</si>
  <si>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</si>
  <si>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</si>
  <si>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</si>
  <si>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</si>
  <si>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</si>
  <si>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</si>
  <si>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</si>
  <si>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</si>
  <si>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</si>
  <si>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</si>
  <si>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</si>
  <si>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</si>
  <si>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</si>
  <si>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1260</t>
  </si>
  <si>
    <t>Residuals</t>
  </si>
  <si>
    <t xml:space="preserve">apzīmēta koncentrācija, mazāka par metodes detektēšanas robežu </t>
  </si>
  <si>
    <t>Koncentrācija, mazāka par metodes detektēšanas robežu (MDL), aizstāta ar 0,5*MDL</t>
  </si>
  <si>
    <t xml:space="preserve">                        DB "Urbumi" dati</t>
  </si>
  <si>
    <t>Tendenču aprēķinam sagatavotie 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</si>
</sst>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0">
    <xf numFmtId="0" fontId="0" fillId="0" borderId="0" xfId="0"/>
    <xf numFmtId="0" fontId="18" fillId="0" borderId="0" xfId="0" applyFont="1"/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14" fontId="18" fillId="0" borderId="22" xfId="0" applyNumberFormat="1" applyFont="1" applyBorder="1"/>
    <xf numFmtId="1" fontId="19" fillId="0" borderId="21" xfId="0" applyNumberFormat="1" applyFont="1" applyBorder="1"/>
    <xf numFmtId="2" fontId="18" fillId="0" borderId="22" xfId="0" applyNumberFormat="1" applyFont="1" applyBorder="1"/>
    <xf numFmtId="0" fontId="18" fillId="0" borderId="21" xfId="0" applyFont="1" applyBorder="1"/>
    <xf numFmtId="2" fontId="18" fillId="0" borderId="12" xfId="0" applyNumberFormat="1" applyFont="1" applyBorder="1"/>
    <xf numFmtId="14" fontId="18" fillId="0" borderId="24" xfId="0" applyNumberFormat="1" applyFont="1" applyBorder="1"/>
    <xf numFmtId="1" fontId="19" fillId="0" borderId="23" xfId="0" applyNumberFormat="1" applyFont="1" applyBorder="1"/>
    <xf numFmtId="2" fontId="18" fillId="0" borderId="23" xfId="0" applyNumberFormat="1" applyFont="1" applyBorder="1"/>
    <xf numFmtId="0" fontId="18" fillId="0" borderId="23" xfId="0" applyFont="1" applyBorder="1"/>
    <xf numFmtId="2" fontId="18" fillId="0" borderId="27" xfId="0" applyNumberFormat="1" applyFont="1" applyBorder="1"/>
    <xf numFmtId="14" fontId="18" fillId="0" borderId="13" xfId="0" applyNumberFormat="1" applyFont="1" applyBorder="1"/>
    <xf numFmtId="2" fontId="18" fillId="0" borderId="24" xfId="0" applyNumberFormat="1" applyFont="1" applyBorder="1"/>
    <xf numFmtId="2" fontId="18" fillId="0" borderId="13" xfId="0" applyNumberFormat="1" applyFont="1" applyBorder="1"/>
    <xf numFmtId="2" fontId="18" fillId="0" borderId="25" xfId="0" applyNumberFormat="1" applyFont="1" applyBorder="1"/>
    <xf numFmtId="164" fontId="18" fillId="0" borderId="24" xfId="0" applyNumberFormat="1" applyFont="1" applyBorder="1"/>
    <xf numFmtId="2" fontId="18" fillId="0" borderId="28" xfId="0" applyNumberFormat="1" applyFont="1" applyBorder="1"/>
    <xf numFmtId="1" fontId="19" fillId="0" borderId="29" xfId="0" applyNumberFormat="1" applyFont="1" applyBorder="1"/>
    <xf numFmtId="1" fontId="19" fillId="0" borderId="20" xfId="0" applyNumberFormat="1" applyFont="1" applyBorder="1"/>
    <xf numFmtId="0" fontId="19" fillId="0" borderId="15" xfId="0" applyFont="1" applyBorder="1" applyAlignment="1">
      <alignment horizontal="right" vertical="center"/>
    </xf>
    <xf numFmtId="0" fontId="19" fillId="0" borderId="16" xfId="0" applyFont="1" applyBorder="1" applyAlignment="1">
      <alignment horizontal="right" vertical="center"/>
    </xf>
    <xf numFmtId="0" fontId="19" fillId="0" borderId="35" xfId="0" applyFont="1" applyBorder="1" applyAlignment="1">
      <alignment horizontal="right" vertical="center"/>
    </xf>
    <xf numFmtId="0" fontId="19" fillId="0" borderId="16" xfId="0" applyFont="1" applyBorder="1" applyAlignment="1">
      <alignment horizontal="right" vertical="center" wrapText="1"/>
    </xf>
    <xf numFmtId="165" fontId="18" fillId="0" borderId="0" xfId="0" applyNumberFormat="1" applyFont="1"/>
    <xf numFmtId="2" fontId="18" fillId="0" borderId="24" xfId="0" applyNumberFormat="1" applyFont="1" applyFill="1" applyBorder="1"/>
    <xf numFmtId="164" fontId="18" fillId="0" borderId="23" xfId="0" applyNumberFormat="1" applyFont="1" applyFill="1" applyBorder="1"/>
    <xf numFmtId="0" fontId="18" fillId="0" borderId="23" xfId="0" applyFont="1" applyFill="1" applyBorder="1"/>
    <xf numFmtId="0" fontId="18" fillId="0" borderId="31" xfId="0" applyFont="1" applyFill="1" applyBorder="1"/>
    <xf numFmtId="164" fontId="18" fillId="0" borderId="30" xfId="0" applyNumberFormat="1" applyFont="1" applyFill="1" applyBorder="1"/>
    <xf numFmtId="0" fontId="18" fillId="0" borderId="30" xfId="0" applyFont="1" applyFill="1" applyBorder="1"/>
    <xf numFmtId="2" fontId="18" fillId="0" borderId="30" xfId="0" applyNumberFormat="1" applyFont="1" applyFill="1" applyBorder="1"/>
    <xf numFmtId="0" fontId="18" fillId="0" borderId="34" xfId="0" applyFont="1" applyFill="1" applyBorder="1"/>
    <xf numFmtId="2" fontId="18" fillId="0" borderId="17" xfId="0" applyNumberFormat="1" applyFont="1" applyFill="1" applyBorder="1"/>
    <xf numFmtId="0" fontId="18" fillId="0" borderId="20" xfId="0" applyFont="1" applyFill="1" applyBorder="1"/>
    <xf numFmtId="2" fontId="18" fillId="0" borderId="20" xfId="0" applyNumberFormat="1" applyFont="1" applyFill="1" applyBorder="1"/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0" xfId="0" applyFont="1" applyFill="1"/>
    <xf numFmtId="165" fontId="18" fillId="0" borderId="0" xfId="0" applyNumberFormat="1" applyFont="1" applyFill="1"/>
    <xf numFmtId="14" fontId="18" fillId="33" borderId="24" xfId="0" applyNumberFormat="1" applyFont="1" applyFill="1" applyBorder="1"/>
    <xf numFmtId="2" fontId="18" fillId="0" borderId="25" xfId="0" applyNumberFormat="1" applyFont="1" applyFill="1" applyBorder="1"/>
    <xf numFmtId="0" fontId="19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 wrapText="1"/>
    </xf>
    <xf numFmtId="0" fontId="18" fillId="0" borderId="0" xfId="0" applyFont="1" applyBorder="1"/>
    <xf numFmtId="2" fontId="18" fillId="0" borderId="27" xfId="0" applyNumberFormat="1" applyFont="1" applyFill="1" applyBorder="1"/>
    <xf numFmtId="0" fontId="18" fillId="0" borderId="24" xfId="0" applyFont="1" applyFill="1" applyBorder="1"/>
    <xf numFmtId="2" fontId="18" fillId="0" borderId="23" xfId="0" applyNumberFormat="1" applyFont="1" applyFill="1" applyBorder="1"/>
    <xf numFmtId="2" fontId="18" fillId="0" borderId="33" xfId="0" applyNumberFormat="1" applyFont="1" applyFill="1" applyBorder="1"/>
    <xf numFmtId="2" fontId="18" fillId="34" borderId="24" xfId="0" applyNumberFormat="1" applyFont="1" applyFill="1" applyBorder="1"/>
    <xf numFmtId="2" fontId="18" fillId="34" borderId="13" xfId="0" applyNumberFormat="1" applyFont="1" applyFill="1" applyBorder="1"/>
    <xf numFmtId="164" fontId="18" fillId="34" borderId="26" xfId="0" applyNumberFormat="1" applyFont="1" applyFill="1" applyBorder="1"/>
    <xf numFmtId="0" fontId="18" fillId="34" borderId="26" xfId="0" applyFont="1" applyFill="1" applyBorder="1"/>
    <xf numFmtId="0" fontId="18" fillId="34" borderId="24" xfId="0" applyFont="1" applyFill="1" applyBorder="1"/>
    <xf numFmtId="164" fontId="18" fillId="34" borderId="24" xfId="0" applyNumberFormat="1" applyFont="1" applyFill="1" applyBorder="1"/>
    <xf numFmtId="0" fontId="18" fillId="34" borderId="23" xfId="0" applyFont="1" applyFill="1" applyBorder="1"/>
    <xf numFmtId="164" fontId="18" fillId="34" borderId="25" xfId="0" applyNumberFormat="1" applyFont="1" applyFill="1" applyBorder="1"/>
    <xf numFmtId="0" fontId="18" fillId="34" borderId="25" xfId="0" applyFont="1" applyFill="1" applyBorder="1"/>
    <xf numFmtId="0" fontId="18" fillId="34" borderId="32" xfId="0" applyFont="1" applyFill="1" applyBorder="1"/>
    <xf numFmtId="14" fontId="18" fillId="0" borderId="36" xfId="0" applyNumberFormat="1" applyFont="1" applyBorder="1"/>
    <xf numFmtId="2" fontId="18" fillId="0" borderId="36" xfId="0" applyNumberFormat="1" applyFont="1" applyFill="1" applyBorder="1"/>
    <xf numFmtId="0" fontId="18" fillId="0" borderId="37" xfId="0" applyFont="1" applyFill="1" applyBorder="1"/>
    <xf numFmtId="2" fontId="18" fillId="0" borderId="37" xfId="0" applyNumberFormat="1" applyFont="1" applyFill="1" applyBorder="1"/>
    <xf numFmtId="2" fontId="18" fillId="0" borderId="0" xfId="0" applyNumberFormat="1" applyFont="1"/>
    <xf numFmtId="0" fontId="21" fillId="0" borderId="0" xfId="0" applyFont="1" applyAlignment="1">
      <alignment horizontal="right"/>
    </xf>
    <xf numFmtId="0" fontId="21" fillId="33" borderId="0" xfId="0" applyFont="1" applyFill="1" applyAlignment="1">
      <alignment horizontal="left"/>
    </xf>
    <xf numFmtId="0" fontId="0" fillId="0" borderId="28" xfId="0" applyBorder="1"/>
    <xf numFmtId="0" fontId="18" fillId="0" borderId="29" xfId="0" applyFont="1" applyFill="1" applyBorder="1"/>
    <xf numFmtId="0" fontId="18" fillId="0" borderId="28" xfId="0" applyFont="1" applyBorder="1"/>
    <xf numFmtId="0" fontId="18" fillId="0" borderId="22" xfId="0" applyNumberFormat="1" applyFont="1" applyBorder="1"/>
    <xf numFmtId="0" fontId="18" fillId="0" borderId="36" xfId="0" applyNumberFormat="1" applyFont="1" applyBorder="1"/>
    <xf numFmtId="0" fontId="18" fillId="0" borderId="27" xfId="0" applyNumberFormat="1" applyFont="1" applyBorder="1"/>
    <xf numFmtId="0" fontId="18" fillId="0" borderId="24" xfId="0" applyNumberFormat="1" applyFont="1" applyBorder="1"/>
    <xf numFmtId="165" fontId="18" fillId="0" borderId="0" xfId="0" applyNumberFormat="1" applyFont="1" applyBorder="1"/>
    <xf numFmtId="0" fontId="21" fillId="0" borderId="0" xfId="0" applyFont="1"/>
    <xf numFmtId="0" fontId="22" fillId="0" borderId="39" xfId="0" applyFont="1" applyFill="1" applyBorder="1" applyAlignment="1">
      <alignment horizontal="centerContinuous"/>
    </xf>
    <xf numFmtId="0" fontId="21" fillId="0" borderId="0" xfId="0" applyFont="1" applyFill="1" applyBorder="1" applyAlignment="1"/>
    <xf numFmtId="0" fontId="21" fillId="0" borderId="38" xfId="0" applyFont="1" applyFill="1" applyBorder="1" applyAlignment="1"/>
    <xf numFmtId="0" fontId="22" fillId="0" borderId="39" xfId="0" applyFont="1" applyFill="1" applyBorder="1" applyAlignment="1">
      <alignment horizontal="center"/>
    </xf>
    <xf numFmtId="165" fontId="21" fillId="0" borderId="0" xfId="0" applyNumberFormat="1" applyFont="1" applyFill="1" applyBorder="1" applyAlignment="1"/>
    <xf numFmtId="165" fontId="21" fillId="0" borderId="38" xfId="0" applyNumberFormat="1" applyFont="1" applyFill="1" applyBorder="1" applyAlignment="1"/>
    <xf numFmtId="0" fontId="18" fillId="0" borderId="0" xfId="0" applyFont="1" applyAlignment="1"/>
    <xf numFmtId="164" fontId="18" fillId="0" borderId="0" xfId="0" applyNumberFormat="1" applyFont="1"/>
    <xf numFmtId="1" fontId="18" fillId="0" borderId="0" xfId="0" applyNumberFormat="1" applyFont="1"/>
    <xf numFmtId="0" fontId="18" fillId="0" borderId="0" xfId="0" applyFont="1" applyAlignment="1">
      <alignment horizontal="right" vertical="center"/>
    </xf>
    <xf numFmtId="165" fontId="18" fillId="35" borderId="0" xfId="0" applyNumberFormat="1" applyFont="1" applyFill="1"/>
    <xf numFmtId="165" fontId="18" fillId="0" borderId="0" xfId="0" applyNumberFormat="1" applyFont="1" applyAlignment="1">
      <alignment horizontal="left" vertical="center" wrapText="1"/>
    </xf>
    <xf numFmtId="0" fontId="23" fillId="0" borderId="0" xfId="0" applyFont="1" applyAlignment="1"/>
    <xf numFmtId="0" fontId="19" fillId="0" borderId="0" xfId="0" applyFont="1" applyAlignment="1"/>
    <xf numFmtId="1" fontId="18" fillId="0" borderId="21" xfId="0" applyNumberFormat="1" applyFont="1" applyBorder="1"/>
    <xf numFmtId="1" fontId="18" fillId="0" borderId="23" xfId="0" applyNumberFormat="1" applyFont="1" applyBorder="1"/>
    <xf numFmtId="1" fontId="18" fillId="0" borderId="29" xfId="0" applyNumberFormat="1" applyFont="1" applyBorder="1"/>
    <xf numFmtId="1" fontId="18" fillId="0" borderId="37" xfId="0" applyNumberFormat="1" applyFont="1" applyBorder="1"/>
    <xf numFmtId="2" fontId="18" fillId="0" borderId="13" xfId="0" applyNumberFormat="1" applyFont="1" applyFill="1" applyBorder="1"/>
    <xf numFmtId="165" fontId="18" fillId="0" borderId="0" xfId="0" applyNumberFormat="1" applyFont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165" fontId="21" fillId="0" borderId="0" xfId="0" applyNumberFormat="1" applyFont="1" applyAlignment="1">
      <alignment horizontal="left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Cl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993503937007874E-2"/>
                  <c:y val="-7.104148439778361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Akmens_tilts_22761!$K$6:$K$13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Akmens_tilts_22761!$L$6:$L$13</c:f>
              <c:numCache>
                <c:formatCode>0</c:formatCode>
                <c:ptCount val="8"/>
                <c:pt idx="0">
                  <c:v>1260</c:v>
                </c:pt>
                <c:pt idx="1">
                  <c:v>1230</c:v>
                </c:pt>
                <c:pt idx="2">
                  <c:v>1337.6</c:v>
                </c:pt>
                <c:pt idx="3">
                  <c:v>1307.7</c:v>
                </c:pt>
                <c:pt idx="4">
                  <c:v>1470</c:v>
                </c:pt>
                <c:pt idx="5">
                  <c:v>1315</c:v>
                </c:pt>
                <c:pt idx="6">
                  <c:v>1300</c:v>
                </c:pt>
                <c:pt idx="7">
                  <c:v>1270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DE-4A48-9FF2-B402FE77F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841032"/>
        <c:axId val="161449832"/>
      </c:lineChart>
      <c:catAx>
        <c:axId val="346841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61449832"/>
        <c:crosses val="autoZero"/>
        <c:auto val="1"/>
        <c:lblAlgn val="ctr"/>
        <c:lblOffset val="100"/>
        <c:noMultiLvlLbl val="0"/>
      </c:catAx>
      <c:valAx>
        <c:axId val="161449832"/>
        <c:scaling>
          <c:orientation val="minMax"/>
          <c:min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46841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10583</xdr:colOff>
      <xdr:row>27</xdr:row>
      <xdr:rowOff>4234</xdr:rowOff>
    </xdr:from>
    <xdr:to>
      <xdr:col>11</xdr:col>
      <xdr:colOff>571500</xdr:colOff>
      <xdr:row>41</xdr:row>
      <xdr:rowOff>80434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32"/>
  <sheetViews>
    <sheetView tabSelected="1" topLeftCell="A4" zoomScale="90" zoomScaleNormal="90" workbookViewId="0">
      <selection activeCell="Q19" sqref="Q19"/>
    </sheetView>
  </sheetViews>
  <sheetFormatPr defaultRowHeight="15" x14ac:dyDescent="0.25"/>
  <cols>
    <col min="1" max="1" width="4.42578125" customWidth="1"/>
    <col min="2" max="2" width="12" customWidth="1"/>
    <col min="3" max="3" width="8.5703125" customWidth="1"/>
    <col min="4" max="4" width="7.85546875" customWidth="1"/>
    <col min="5" max="5" width="7.42578125" customWidth="1"/>
    <col min="6" max="6" width="9.42578125" customWidth="1"/>
    <col min="7" max="7" width="13.140625" customWidth="1"/>
    <col min="8" max="8" width="8.7109375" customWidth="1"/>
    <col min="9" max="9" width="14.140625" customWidth="1"/>
    <col min="10" max="10" width="10.42578125" customWidth="1"/>
    <col min="11" max="11" width="12.5703125" customWidth="1"/>
    <col min="13" max="13" width="8.85546875" customWidth="1"/>
    <col min="14" max="14" width="7.42578125" customWidth="1"/>
    <col min="15" max="15" width="10" customWidth="1"/>
    <col min="16" max="16" width="13.140625" customWidth="1"/>
    <col min="17" max="17" width="10.140625" customWidth="1"/>
    <col min="18" max="18" width="15" customWidth="1"/>
  </cols>
  <sheetData>
    <row r="2" spans="1:21" x14ac:dyDescent="0.25">
      <c r="B2" s="100" t="s">
        <v>54</v>
      </c>
      <c r="C2" s="100"/>
      <c r="D2" s="100"/>
      <c r="E2" s="100"/>
      <c r="F2" s="100"/>
      <c r="G2" s="100"/>
      <c r="H2" s="100"/>
      <c r="I2" s="100"/>
      <c r="J2" s="93"/>
      <c r="K2" s="100" t="s">
        <v>55</v>
      </c>
      <c r="L2" s="100"/>
      <c r="M2" s="100"/>
      <c r="N2" s="100"/>
      <c r="O2" s="100"/>
      <c r="P2" s="100"/>
      <c r="Q2" s="100"/>
      <c r="R2" s="100"/>
      <c r="S2" s="92"/>
      <c r="T2" s="92"/>
      <c r="U2" s="92"/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1" x14ac:dyDescent="0.25">
      <c r="A4" s="1"/>
      <c r="B4" s="101" t="s">
        <v>0</v>
      </c>
      <c r="C4" s="108" t="s">
        <v>13</v>
      </c>
      <c r="D4" s="108"/>
      <c r="E4" s="108"/>
      <c r="F4" s="108"/>
      <c r="G4" s="108"/>
      <c r="H4" s="108"/>
      <c r="I4" s="109"/>
      <c r="J4" s="1"/>
      <c r="K4" s="101" t="s">
        <v>17</v>
      </c>
      <c r="L4" s="2" t="s">
        <v>5</v>
      </c>
      <c r="M4" s="2" t="s">
        <v>6</v>
      </c>
      <c r="N4" s="2" t="s">
        <v>7</v>
      </c>
      <c r="O4" s="2" t="s">
        <v>8</v>
      </c>
      <c r="P4" s="3" t="s">
        <v>3</v>
      </c>
      <c r="Q4" s="4" t="s">
        <v>12</v>
      </c>
      <c r="R4" s="3" t="s">
        <v>4</v>
      </c>
    </row>
    <row r="5" spans="1:21" x14ac:dyDescent="0.25">
      <c r="A5" s="1"/>
      <c r="B5" s="107"/>
      <c r="C5" s="2" t="s">
        <v>5</v>
      </c>
      <c r="D5" s="2" t="s">
        <v>6</v>
      </c>
      <c r="E5" s="2" t="s">
        <v>7</v>
      </c>
      <c r="F5" s="2" t="s">
        <v>8</v>
      </c>
      <c r="G5" s="3" t="s">
        <v>3</v>
      </c>
      <c r="H5" s="4" t="s">
        <v>12</v>
      </c>
      <c r="I5" s="3" t="s">
        <v>4</v>
      </c>
      <c r="J5" s="1"/>
      <c r="K5" s="102"/>
      <c r="L5" s="3" t="s">
        <v>1</v>
      </c>
      <c r="M5" s="103" t="s">
        <v>2</v>
      </c>
      <c r="N5" s="104"/>
      <c r="O5" s="104"/>
      <c r="P5" s="105"/>
      <c r="Q5" s="42" t="s">
        <v>1</v>
      </c>
      <c r="R5" s="41" t="s">
        <v>2</v>
      </c>
      <c r="S5" s="71"/>
    </row>
    <row r="6" spans="1:21" x14ac:dyDescent="0.25">
      <c r="A6" s="1"/>
      <c r="B6" s="102"/>
      <c r="C6" s="5" t="s">
        <v>1</v>
      </c>
      <c r="D6" s="103" t="s">
        <v>2</v>
      </c>
      <c r="E6" s="104"/>
      <c r="F6" s="104"/>
      <c r="G6" s="105"/>
      <c r="H6" s="5" t="s">
        <v>1</v>
      </c>
      <c r="I6" s="6" t="s">
        <v>2</v>
      </c>
      <c r="J6" s="1"/>
      <c r="K6" s="74">
        <v>2007</v>
      </c>
      <c r="L6" s="8">
        <v>1260</v>
      </c>
      <c r="M6" s="9">
        <v>5.0000000000000001E-3</v>
      </c>
      <c r="N6" s="10"/>
      <c r="O6" s="10">
        <v>0.3</v>
      </c>
      <c r="P6" s="10"/>
      <c r="Q6" s="11">
        <v>0.14199999999999999</v>
      </c>
      <c r="R6" s="10"/>
    </row>
    <row r="7" spans="1:21" x14ac:dyDescent="0.25">
      <c r="A7" s="1"/>
      <c r="B7" s="7">
        <v>39213</v>
      </c>
      <c r="C7" s="94">
        <v>1260</v>
      </c>
      <c r="D7" s="9">
        <v>5.0000000000000001E-3</v>
      </c>
      <c r="E7" s="10"/>
      <c r="F7" s="10">
        <v>0.3</v>
      </c>
      <c r="G7" s="10"/>
      <c r="H7" s="11">
        <v>0.14199999999999999</v>
      </c>
      <c r="I7" s="10"/>
      <c r="J7" s="1"/>
      <c r="K7" s="77">
        <v>2008</v>
      </c>
      <c r="L7" s="13">
        <v>1230</v>
      </c>
      <c r="M7" s="14"/>
      <c r="N7" s="15"/>
      <c r="O7" s="15"/>
      <c r="P7" s="15"/>
      <c r="Q7" s="16">
        <v>0.245</v>
      </c>
      <c r="R7" s="15"/>
    </row>
    <row r="8" spans="1:21" x14ac:dyDescent="0.25">
      <c r="A8" s="1"/>
      <c r="B8" s="12">
        <v>39777</v>
      </c>
      <c r="C8" s="95">
        <v>1230</v>
      </c>
      <c r="D8" s="14"/>
      <c r="E8" s="15"/>
      <c r="F8" s="15"/>
      <c r="G8" s="15"/>
      <c r="H8" s="16">
        <v>0.245</v>
      </c>
      <c r="I8" s="15"/>
      <c r="J8" s="1"/>
      <c r="K8" s="76">
        <v>2013</v>
      </c>
      <c r="L8" s="13">
        <v>1337.6</v>
      </c>
      <c r="M8" s="18">
        <v>0.96199999999999997</v>
      </c>
      <c r="N8" s="15"/>
      <c r="O8" s="15"/>
      <c r="P8" s="15"/>
      <c r="Q8" s="18">
        <v>0.24468999999999999</v>
      </c>
      <c r="R8" s="15"/>
    </row>
    <row r="9" spans="1:21" x14ac:dyDescent="0.25">
      <c r="A9" s="1"/>
      <c r="B9" s="17">
        <v>41480.574999999997</v>
      </c>
      <c r="C9" s="95">
        <v>1337.6</v>
      </c>
      <c r="D9" s="16">
        <v>0.96199999999999997</v>
      </c>
      <c r="E9" s="15"/>
      <c r="F9" s="15"/>
      <c r="G9" s="15"/>
      <c r="H9" s="18">
        <v>0.24468999999999999</v>
      </c>
      <c r="I9" s="15"/>
      <c r="J9" s="1"/>
      <c r="K9" s="76">
        <v>2015</v>
      </c>
      <c r="L9" s="13">
        <v>1307.7</v>
      </c>
      <c r="M9" s="19">
        <v>0.3</v>
      </c>
      <c r="N9" s="15"/>
      <c r="O9" s="15"/>
      <c r="P9" s="15"/>
      <c r="Q9" s="20">
        <v>0.28999999999999998</v>
      </c>
      <c r="R9" s="15"/>
    </row>
    <row r="10" spans="1:21" x14ac:dyDescent="0.25">
      <c r="A10" s="1"/>
      <c r="B10" s="45">
        <v>41577.477777777778</v>
      </c>
      <c r="C10" s="95">
        <v>1312.9</v>
      </c>
      <c r="D10" s="54">
        <v>0.40400000000000003</v>
      </c>
      <c r="E10" s="15"/>
      <c r="F10" s="15"/>
      <c r="G10" s="15"/>
      <c r="H10" s="18">
        <v>0.23180899999999999</v>
      </c>
      <c r="I10" s="15"/>
      <c r="J10" s="1"/>
      <c r="K10" s="76">
        <v>2016</v>
      </c>
      <c r="L10" s="13">
        <v>1470</v>
      </c>
      <c r="M10" s="18">
        <v>0.1</v>
      </c>
      <c r="N10" s="21">
        <v>1</v>
      </c>
      <c r="O10" s="32">
        <v>0.1</v>
      </c>
      <c r="P10" s="51">
        <v>0.1</v>
      </c>
      <c r="Q10" s="52">
        <v>0.19</v>
      </c>
      <c r="R10" s="51">
        <v>0.05</v>
      </c>
    </row>
    <row r="11" spans="1:21" x14ac:dyDescent="0.25">
      <c r="A11" s="1"/>
      <c r="B11" s="12">
        <v>42101.507638888892</v>
      </c>
      <c r="C11" s="95">
        <v>1307.7</v>
      </c>
      <c r="D11" s="55">
        <v>0.6</v>
      </c>
      <c r="E11" s="15"/>
      <c r="F11" s="15"/>
      <c r="G11" s="15"/>
      <c r="H11" s="20">
        <v>0.28999999999999998</v>
      </c>
      <c r="I11" s="15"/>
      <c r="J11" s="1"/>
      <c r="K11" s="76">
        <v>2018</v>
      </c>
      <c r="L11" s="23">
        <v>1315</v>
      </c>
      <c r="M11" s="30"/>
      <c r="N11" s="31"/>
      <c r="O11" s="32"/>
      <c r="P11" s="32"/>
      <c r="Q11" s="30"/>
      <c r="R11" s="33"/>
      <c r="S11" s="71"/>
    </row>
    <row r="12" spans="1:21" x14ac:dyDescent="0.25">
      <c r="A12" s="1"/>
      <c r="B12" s="45">
        <v>42499.520833333336</v>
      </c>
      <c r="C12" s="95">
        <v>1390</v>
      </c>
      <c r="D12" s="16">
        <v>1.58</v>
      </c>
      <c r="E12" s="56">
        <v>2</v>
      </c>
      <c r="F12" s="57">
        <v>0.2</v>
      </c>
      <c r="G12" s="57">
        <v>0.2</v>
      </c>
      <c r="H12" s="50">
        <v>0.25</v>
      </c>
      <c r="I12" s="58">
        <v>0.1</v>
      </c>
      <c r="J12" s="1"/>
      <c r="K12" s="76">
        <v>2019</v>
      </c>
      <c r="L12" s="23">
        <v>1300</v>
      </c>
      <c r="M12" s="30"/>
      <c r="N12" s="32"/>
      <c r="O12" s="32"/>
      <c r="P12" s="32"/>
      <c r="Q12" s="30"/>
      <c r="R12" s="72"/>
      <c r="S12" s="71"/>
    </row>
    <row r="13" spans="1:21" x14ac:dyDescent="0.25">
      <c r="A13" s="1"/>
      <c r="B13" s="12">
        <v>42689.477083333331</v>
      </c>
      <c r="C13" s="95">
        <v>1470</v>
      </c>
      <c r="D13" s="54">
        <v>0.2</v>
      </c>
      <c r="E13" s="59">
        <v>2</v>
      </c>
      <c r="F13" s="60">
        <v>0.2</v>
      </c>
      <c r="G13" s="58">
        <v>0.2</v>
      </c>
      <c r="H13" s="52">
        <v>0.19</v>
      </c>
      <c r="I13" s="58">
        <v>0.1</v>
      </c>
      <c r="J13" s="1"/>
      <c r="K13" s="75">
        <v>2020</v>
      </c>
      <c r="L13" s="24">
        <v>1270</v>
      </c>
      <c r="M13" s="38"/>
      <c r="N13" s="39"/>
      <c r="O13" s="39"/>
      <c r="P13" s="39"/>
      <c r="Q13" s="40"/>
      <c r="R13" s="39"/>
      <c r="S13" s="71"/>
    </row>
    <row r="14" spans="1:21" ht="25.5" x14ac:dyDescent="0.25">
      <c r="A14" s="1"/>
      <c r="B14" s="45">
        <v>42928.44027777778</v>
      </c>
      <c r="C14" s="95">
        <v>1300</v>
      </c>
      <c r="D14" s="54">
        <v>0.2</v>
      </c>
      <c r="E14" s="61">
        <v>2</v>
      </c>
      <c r="F14" s="62">
        <v>0.2</v>
      </c>
      <c r="G14" s="62">
        <v>0.2</v>
      </c>
      <c r="H14" s="46">
        <v>0.32</v>
      </c>
      <c r="I14" s="58">
        <v>0.1</v>
      </c>
      <c r="J14" s="1"/>
      <c r="K14" s="25" t="s">
        <v>9</v>
      </c>
      <c r="L14" s="25">
        <v>190</v>
      </c>
      <c r="M14" s="26">
        <v>7</v>
      </c>
      <c r="N14" s="25">
        <v>10</v>
      </c>
      <c r="O14" s="27">
        <v>5</v>
      </c>
      <c r="P14" s="27">
        <v>6</v>
      </c>
      <c r="Q14" s="28" t="s">
        <v>10</v>
      </c>
      <c r="R14" s="25">
        <v>1.5</v>
      </c>
    </row>
    <row r="15" spans="1:21" x14ac:dyDescent="0.25">
      <c r="A15" s="1"/>
      <c r="B15" s="45">
        <v>43067.532638888886</v>
      </c>
      <c r="C15" s="95">
        <v>1330</v>
      </c>
      <c r="D15" s="22">
        <v>0.99</v>
      </c>
      <c r="E15" s="59">
        <v>2</v>
      </c>
      <c r="F15" s="57">
        <v>0.2</v>
      </c>
      <c r="G15" s="57">
        <v>0.2</v>
      </c>
      <c r="H15" s="53">
        <v>0.15</v>
      </c>
      <c r="I15" s="63">
        <v>0.1</v>
      </c>
      <c r="J15" s="1"/>
      <c r="K15" s="1"/>
      <c r="L15" s="1"/>
      <c r="M15" s="1"/>
      <c r="N15" s="1"/>
      <c r="O15" s="1"/>
      <c r="P15" s="1"/>
      <c r="Q15" s="1"/>
      <c r="R15" s="1"/>
    </row>
    <row r="16" spans="1:21" x14ac:dyDescent="0.25">
      <c r="A16" s="1"/>
      <c r="B16" s="12">
        <v>43244.6</v>
      </c>
      <c r="C16" s="96">
        <v>1300</v>
      </c>
      <c r="D16" s="30"/>
      <c r="E16" s="31"/>
      <c r="F16" s="32"/>
      <c r="G16" s="32"/>
      <c r="H16" s="30"/>
      <c r="I16" s="33"/>
      <c r="J16" s="73"/>
      <c r="K16" s="49" t="s">
        <v>11</v>
      </c>
      <c r="L16" s="1">
        <f t="shared" ref="L16:R16" si="0">COUNT(L6:L13)</f>
        <v>8</v>
      </c>
      <c r="M16" s="1">
        <f t="shared" si="0"/>
        <v>4</v>
      </c>
      <c r="N16" s="1">
        <f t="shared" si="0"/>
        <v>1</v>
      </c>
      <c r="O16" s="1">
        <f t="shared" si="0"/>
        <v>2</v>
      </c>
      <c r="P16" s="1">
        <f t="shared" si="0"/>
        <v>1</v>
      </c>
      <c r="Q16" s="1">
        <f t="shared" si="0"/>
        <v>5</v>
      </c>
      <c r="R16" s="1">
        <f t="shared" si="0"/>
        <v>1</v>
      </c>
    </row>
    <row r="17" spans="1:20" x14ac:dyDescent="0.25">
      <c r="A17" s="1"/>
      <c r="B17" s="12">
        <v>43376.604861111111</v>
      </c>
      <c r="C17" s="96">
        <v>1330</v>
      </c>
      <c r="D17" s="30"/>
      <c r="E17" s="34"/>
      <c r="F17" s="35"/>
      <c r="G17" s="35"/>
      <c r="H17" s="36"/>
      <c r="I17" s="37"/>
      <c r="J17" s="73"/>
      <c r="K17" s="49" t="s">
        <v>18</v>
      </c>
      <c r="L17" s="88">
        <f t="shared" ref="L17:R17" si="1">MIN(L6:L13)</f>
        <v>1230</v>
      </c>
      <c r="M17" s="68">
        <f t="shared" si="1"/>
        <v>5.0000000000000001E-3</v>
      </c>
      <c r="N17" s="87">
        <f t="shared" si="1"/>
        <v>1</v>
      </c>
      <c r="O17" s="87">
        <f t="shared" si="1"/>
        <v>0.1</v>
      </c>
      <c r="P17" s="87">
        <f t="shared" si="1"/>
        <v>0.1</v>
      </c>
      <c r="Q17" s="68">
        <f t="shared" si="1"/>
        <v>0.14199999999999999</v>
      </c>
      <c r="R17" s="68">
        <f t="shared" si="1"/>
        <v>0.05</v>
      </c>
    </row>
    <row r="18" spans="1:20" x14ac:dyDescent="0.25">
      <c r="A18" s="1"/>
      <c r="B18" s="45">
        <v>43608.538194444445</v>
      </c>
      <c r="C18" s="95">
        <v>1230</v>
      </c>
      <c r="D18" s="19">
        <v>2.4</v>
      </c>
      <c r="E18" s="61">
        <v>2.2000000000000002</v>
      </c>
      <c r="F18" s="62">
        <v>0.2</v>
      </c>
      <c r="G18" s="62">
        <v>0.2</v>
      </c>
      <c r="H18" s="98">
        <v>1.45</v>
      </c>
      <c r="I18" s="62">
        <v>0.1</v>
      </c>
      <c r="J18" s="1"/>
      <c r="K18" s="49" t="s">
        <v>19</v>
      </c>
      <c r="L18" s="88">
        <f t="shared" ref="L18:R18" si="2">MAX(L6:L13)</f>
        <v>1470</v>
      </c>
      <c r="M18" s="68">
        <f t="shared" si="2"/>
        <v>0.96199999999999997</v>
      </c>
      <c r="N18" s="87">
        <f t="shared" si="2"/>
        <v>1</v>
      </c>
      <c r="O18" s="87">
        <f t="shared" si="2"/>
        <v>0.3</v>
      </c>
      <c r="P18" s="87">
        <f t="shared" si="2"/>
        <v>0.1</v>
      </c>
      <c r="Q18" s="68">
        <f t="shared" si="2"/>
        <v>0.28999999999999998</v>
      </c>
      <c r="R18" s="68">
        <f t="shared" si="2"/>
        <v>0.05</v>
      </c>
    </row>
    <row r="19" spans="1:20" x14ac:dyDescent="0.25">
      <c r="A19" s="1"/>
      <c r="B19" s="12">
        <v>43781.504861111112</v>
      </c>
      <c r="C19" s="96">
        <v>1300</v>
      </c>
      <c r="D19" s="30"/>
      <c r="E19" s="32"/>
      <c r="F19" s="32"/>
      <c r="G19" s="32"/>
      <c r="H19" s="30"/>
      <c r="I19" s="72"/>
      <c r="J19" s="73"/>
      <c r="K19" s="49" t="s">
        <v>15</v>
      </c>
      <c r="L19" s="29">
        <f t="shared" ref="L19:R19" si="3">MEDIAN(L6:L13)</f>
        <v>1303.8499999999999</v>
      </c>
      <c r="M19" s="29">
        <f t="shared" si="3"/>
        <v>0.2</v>
      </c>
      <c r="N19" s="29">
        <f t="shared" si="3"/>
        <v>1</v>
      </c>
      <c r="O19" s="29">
        <f t="shared" si="3"/>
        <v>0.2</v>
      </c>
      <c r="P19" s="29">
        <f t="shared" si="3"/>
        <v>0.1</v>
      </c>
      <c r="Q19" s="29">
        <v>227</v>
      </c>
      <c r="R19" s="29">
        <f t="shared" si="3"/>
        <v>0.05</v>
      </c>
    </row>
    <row r="20" spans="1:20" x14ac:dyDescent="0.25">
      <c r="A20" s="1"/>
      <c r="B20" s="64">
        <v>43921.584722222222</v>
      </c>
      <c r="C20" s="97">
        <v>1270</v>
      </c>
      <c r="D20" s="65"/>
      <c r="E20" s="66"/>
      <c r="F20" s="66"/>
      <c r="G20" s="66"/>
      <c r="H20" s="67"/>
      <c r="I20" s="66"/>
      <c r="J20" s="1"/>
      <c r="K20" s="49" t="s">
        <v>20</v>
      </c>
      <c r="L20" s="29">
        <f t="shared" ref="L20:Q20" si="4">_xlfn.VAR.P(L6:L13)</f>
        <v>4622.3485937499991</v>
      </c>
      <c r="M20" s="29">
        <f t="shared" si="4"/>
        <v>0.1395741875</v>
      </c>
      <c r="N20" s="29"/>
      <c r="O20" s="29">
        <f t="shared" si="4"/>
        <v>9.999999999999995E-3</v>
      </c>
      <c r="P20" s="29"/>
      <c r="Q20" s="29">
        <f t="shared" si="4"/>
        <v>2.6182529760000149E-3</v>
      </c>
      <c r="R20" s="29"/>
    </row>
    <row r="21" spans="1:20" x14ac:dyDescent="0.25">
      <c r="A21" s="1"/>
      <c r="B21" s="47"/>
      <c r="C21" s="47"/>
      <c r="D21" s="47"/>
      <c r="E21" s="47"/>
      <c r="F21" s="47"/>
      <c r="G21" s="47"/>
      <c r="H21" s="48"/>
      <c r="I21" s="47"/>
      <c r="J21" s="1"/>
      <c r="K21" s="49" t="s">
        <v>21</v>
      </c>
      <c r="L21" s="29">
        <f t="shared" ref="L21:Q21" si="5">_xlfn.STDEV.P(L6:L13)</f>
        <v>67.987856222637276</v>
      </c>
      <c r="M21" s="29">
        <f t="shared" si="5"/>
        <v>0.37359628946230183</v>
      </c>
      <c r="N21" s="29"/>
      <c r="O21" s="29">
        <f t="shared" si="5"/>
        <v>9.9999999999999978E-2</v>
      </c>
      <c r="P21" s="29"/>
      <c r="Q21" s="29">
        <f t="shared" si="5"/>
        <v>5.1168867253438541E-2</v>
      </c>
      <c r="R21" s="29"/>
    </row>
    <row r="22" spans="1:20" x14ac:dyDescent="0.25">
      <c r="A22" s="69" t="s">
        <v>22</v>
      </c>
      <c r="B22" s="70"/>
      <c r="C22" s="106" t="s">
        <v>23</v>
      </c>
      <c r="D22" s="106"/>
      <c r="E22" s="106"/>
      <c r="F22" s="106"/>
      <c r="G22" s="106"/>
      <c r="H22" s="106"/>
      <c r="I22" s="106"/>
      <c r="J22" s="106"/>
      <c r="K22" s="49" t="s">
        <v>16</v>
      </c>
      <c r="L22" s="29">
        <f t="shared" ref="L22:M22" si="6">_xlfn.CONFIDENCE.T(0.05,L21,L16)</f>
        <v>56.83927021887753</v>
      </c>
      <c r="M22" s="29">
        <f t="shared" si="6"/>
        <v>0.59447506553350282</v>
      </c>
      <c r="N22" s="29"/>
      <c r="O22" s="29">
        <f t="shared" ref="O22:Q22" si="7">_xlfn.CONFIDENCE.T(0.05,O21,O16)</f>
        <v>0.89846435320937601</v>
      </c>
      <c r="P22" s="29"/>
      <c r="Q22" s="29">
        <f t="shared" si="7"/>
        <v>6.3534540297462153E-2</v>
      </c>
      <c r="R22" s="78"/>
    </row>
    <row r="23" spans="1:20" x14ac:dyDescent="0.25">
      <c r="A23" s="1"/>
      <c r="B23" s="1"/>
      <c r="C23" s="106"/>
      <c r="D23" s="106"/>
      <c r="E23" s="106"/>
      <c r="F23" s="106"/>
      <c r="G23" s="106"/>
      <c r="H23" s="106"/>
      <c r="I23" s="106"/>
      <c r="J23" s="106"/>
    </row>
    <row r="24" spans="1:20" x14ac:dyDescent="0.25">
      <c r="A24" s="89" t="s">
        <v>22</v>
      </c>
      <c r="B24" s="90"/>
      <c r="C24" s="99" t="s">
        <v>52</v>
      </c>
      <c r="D24" s="99"/>
      <c r="E24" s="99"/>
      <c r="F24" s="99"/>
      <c r="G24" s="99"/>
      <c r="H24" s="99"/>
      <c r="I24" s="99"/>
      <c r="J24" s="99"/>
      <c r="K24" s="99" t="s">
        <v>53</v>
      </c>
      <c r="L24" s="99"/>
      <c r="M24" s="99"/>
      <c r="N24" s="99"/>
      <c r="O24" s="99"/>
      <c r="P24" s="99"/>
      <c r="Q24" s="99"/>
      <c r="R24" s="99"/>
      <c r="S24" s="99"/>
      <c r="T24" s="99"/>
    </row>
    <row r="25" spans="1:20" x14ac:dyDescent="0.25">
      <c r="A25" s="89"/>
      <c r="B25" s="44"/>
      <c r="C25" s="91"/>
      <c r="D25" s="91"/>
      <c r="E25" s="91"/>
      <c r="F25" s="91"/>
      <c r="G25" s="91"/>
      <c r="H25" s="91"/>
      <c r="I25" s="91"/>
      <c r="J25" s="91"/>
    </row>
    <row r="26" spans="1:20" x14ac:dyDescent="0.25">
      <c r="A26" s="1"/>
      <c r="B26" s="86" t="s">
        <v>14</v>
      </c>
      <c r="C26" s="86"/>
      <c r="D26" s="29"/>
      <c r="E26" s="29"/>
      <c r="F26" s="29"/>
      <c r="G26" s="29"/>
      <c r="H26" s="29"/>
      <c r="I26" s="29"/>
      <c r="J26" s="1"/>
    </row>
    <row r="27" spans="1:20" x14ac:dyDescent="0.25">
      <c r="A27" s="1"/>
      <c r="B27" s="1"/>
      <c r="C27" s="29"/>
      <c r="D27" s="29"/>
      <c r="E27" s="29"/>
      <c r="F27" s="29"/>
      <c r="G27" s="29"/>
      <c r="H27" s="29"/>
      <c r="I27" s="29"/>
      <c r="J27" s="1"/>
    </row>
    <row r="28" spans="1:20" x14ac:dyDescent="0.25">
      <c r="A28" s="1"/>
      <c r="B28" s="1"/>
      <c r="C28" s="29"/>
      <c r="D28" s="29"/>
      <c r="E28" s="29"/>
      <c r="F28" s="29"/>
      <c r="G28" s="29"/>
      <c r="H28" s="29"/>
      <c r="I28" s="29"/>
      <c r="J28" s="1"/>
    </row>
    <row r="29" spans="1:20" x14ac:dyDescent="0.25">
      <c r="A29" s="1"/>
      <c r="B29" s="1"/>
      <c r="C29" s="29"/>
      <c r="D29" s="43"/>
      <c r="E29" s="44"/>
      <c r="F29" s="43"/>
      <c r="G29" s="43"/>
      <c r="H29" s="43"/>
      <c r="I29" s="43"/>
      <c r="J29" s="1"/>
    </row>
    <row r="30" spans="1:20" x14ac:dyDescent="0.25">
      <c r="A30" s="1"/>
      <c r="B30" s="1"/>
      <c r="C30" s="1"/>
      <c r="D30" s="1"/>
      <c r="E30" s="1"/>
      <c r="F30" s="1"/>
      <c r="G30" s="1"/>
      <c r="J30" s="1"/>
    </row>
    <row r="31" spans="1:2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2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</sheetData>
  <mergeCells count="10">
    <mergeCell ref="C24:J24"/>
    <mergeCell ref="K24:T24"/>
    <mergeCell ref="B2:I2"/>
    <mergeCell ref="K2:R2"/>
    <mergeCell ref="K4:K5"/>
    <mergeCell ref="M5:P5"/>
    <mergeCell ref="C22:J23"/>
    <mergeCell ref="B4:B6"/>
    <mergeCell ref="C4:I4"/>
    <mergeCell ref="D6:G6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31"/>
  <sheetViews>
    <sheetView view="pageLayout" topLeftCell="A10" zoomScaleNormal="100" workbookViewId="0">
      <selection sqref="A1:XFD1"/>
    </sheetView>
  </sheetViews>
  <sheetFormatPr defaultRowHeight="15" x14ac:dyDescent="0.25"/>
  <cols>
    <col min="1" max="1" width="14.7109375" customWidth="1"/>
    <col min="2" max="2" width="12.140625" customWidth="1"/>
    <col min="3" max="3" width="13.28515625" customWidth="1"/>
    <col min="4" max="4" width="10.7109375" customWidth="1"/>
    <col min="5" max="5" width="10" customWidth="1"/>
    <col min="6" max="6" width="11.42578125" customWidth="1"/>
    <col min="7" max="7" width="10.7109375" customWidth="1"/>
    <col min="8" max="8" width="11.42578125" customWidth="1"/>
    <col min="9" max="9" width="12.5703125" customWidth="1"/>
  </cols>
  <sheetData>
    <row r="3" spans="1:9" x14ac:dyDescent="0.25">
      <c r="A3" s="79" t="s">
        <v>24</v>
      </c>
      <c r="B3" s="79"/>
      <c r="C3" s="79"/>
      <c r="D3" s="79"/>
      <c r="E3" s="79"/>
      <c r="F3" s="79"/>
      <c r="G3" s="79"/>
      <c r="H3" s="79"/>
      <c r="I3" s="79"/>
    </row>
    <row r="4" spans="1:9" ht="15.75" thickBot="1" x14ac:dyDescent="0.3">
      <c r="A4" s="79"/>
      <c r="B4" s="79"/>
      <c r="C4" s="79"/>
      <c r="D4" s="79"/>
      <c r="E4" s="79"/>
      <c r="F4" s="79"/>
      <c r="G4" s="79"/>
      <c r="H4" s="79"/>
      <c r="I4" s="79"/>
    </row>
    <row r="5" spans="1:9" x14ac:dyDescent="0.25">
      <c r="A5" s="80" t="s">
        <v>25</v>
      </c>
      <c r="B5" s="80"/>
      <c r="C5" s="79"/>
      <c r="D5" s="79"/>
      <c r="E5" s="79"/>
      <c r="F5" s="79"/>
      <c r="G5" s="79"/>
      <c r="H5" s="79"/>
      <c r="I5" s="79"/>
    </row>
    <row r="6" spans="1:9" x14ac:dyDescent="0.25">
      <c r="A6" s="81" t="s">
        <v>26</v>
      </c>
      <c r="B6" s="84">
        <v>0.21805552742206508</v>
      </c>
      <c r="C6" s="79"/>
      <c r="D6" s="79"/>
      <c r="E6" s="79"/>
      <c r="F6" s="79"/>
      <c r="G6" s="79"/>
      <c r="H6" s="79"/>
      <c r="I6" s="79"/>
    </row>
    <row r="7" spans="1:9" x14ac:dyDescent="0.25">
      <c r="A7" s="81" t="s">
        <v>27</v>
      </c>
      <c r="B7" s="84">
        <v>4.7548213039314974E-2</v>
      </c>
      <c r="C7" s="79"/>
      <c r="D7" s="79"/>
      <c r="E7" s="79"/>
      <c r="F7" s="79"/>
      <c r="G7" s="79"/>
      <c r="H7" s="79"/>
      <c r="I7" s="79"/>
    </row>
    <row r="8" spans="1:9" x14ac:dyDescent="0.25">
      <c r="A8" s="81" t="s">
        <v>28</v>
      </c>
      <c r="B8" s="84">
        <v>-0.14294214435282204</v>
      </c>
      <c r="C8" s="79"/>
      <c r="D8" s="79"/>
      <c r="E8" s="79"/>
      <c r="F8" s="79"/>
      <c r="G8" s="79"/>
      <c r="H8" s="79"/>
      <c r="I8" s="79"/>
    </row>
    <row r="9" spans="1:9" x14ac:dyDescent="0.25">
      <c r="A9" s="81" t="s">
        <v>29</v>
      </c>
      <c r="B9" s="84">
        <v>80.445350072671104</v>
      </c>
      <c r="C9" s="79"/>
      <c r="D9" s="79"/>
      <c r="E9" s="79"/>
      <c r="F9" s="79"/>
      <c r="G9" s="79"/>
      <c r="H9" s="79"/>
      <c r="I9" s="79"/>
    </row>
    <row r="10" spans="1:9" ht="15.75" thickBot="1" x14ac:dyDescent="0.3">
      <c r="A10" s="82" t="s">
        <v>30</v>
      </c>
      <c r="B10" s="82">
        <v>7</v>
      </c>
      <c r="C10" s="79"/>
      <c r="D10" s="79"/>
      <c r="E10" s="79"/>
      <c r="F10" s="79"/>
      <c r="G10" s="79"/>
      <c r="H10" s="79"/>
      <c r="I10" s="79"/>
    </row>
    <row r="11" spans="1:9" x14ac:dyDescent="0.25">
      <c r="A11" s="79"/>
      <c r="B11" s="79"/>
      <c r="C11" s="79"/>
      <c r="D11" s="79"/>
      <c r="E11" s="79"/>
      <c r="F11" s="79"/>
      <c r="G11" s="79"/>
      <c r="H11" s="79"/>
      <c r="I11" s="79"/>
    </row>
    <row r="12" spans="1:9" ht="15.75" thickBot="1" x14ac:dyDescent="0.3">
      <c r="A12" s="79" t="s">
        <v>31</v>
      </c>
      <c r="B12" s="79"/>
      <c r="C12" s="79"/>
      <c r="D12" s="79"/>
      <c r="E12" s="79"/>
      <c r="F12" s="79"/>
      <c r="G12" s="79"/>
      <c r="H12" s="79"/>
      <c r="I12" s="79"/>
    </row>
    <row r="13" spans="1:9" x14ac:dyDescent="0.25">
      <c r="A13" s="83"/>
      <c r="B13" s="83" t="s">
        <v>36</v>
      </c>
      <c r="C13" s="83" t="s">
        <v>37</v>
      </c>
      <c r="D13" s="83" t="s">
        <v>38</v>
      </c>
      <c r="E13" s="83" t="s">
        <v>39</v>
      </c>
      <c r="F13" s="83" t="s">
        <v>40</v>
      </c>
      <c r="G13" s="79"/>
      <c r="H13" s="79"/>
      <c r="I13" s="79"/>
    </row>
    <row r="14" spans="1:9" x14ac:dyDescent="0.25">
      <c r="A14" s="81" t="s">
        <v>32</v>
      </c>
      <c r="B14" s="81">
        <v>1</v>
      </c>
      <c r="C14" s="84">
        <v>1615.3368298555433</v>
      </c>
      <c r="D14" s="84">
        <v>1615.3368298555433</v>
      </c>
      <c r="E14" s="84">
        <v>0.24960955341919921</v>
      </c>
      <c r="F14" s="84">
        <v>0.63855506962298281</v>
      </c>
      <c r="G14" s="79"/>
      <c r="H14" s="79"/>
      <c r="I14" s="79"/>
    </row>
    <row r="15" spans="1:9" x14ac:dyDescent="0.25">
      <c r="A15" s="81" t="s">
        <v>33</v>
      </c>
      <c r="B15" s="81">
        <v>5</v>
      </c>
      <c r="C15" s="84">
        <v>32357.271741573022</v>
      </c>
      <c r="D15" s="84">
        <v>6471.4543483146044</v>
      </c>
      <c r="E15" s="84"/>
      <c r="F15" s="84"/>
      <c r="G15" s="79"/>
      <c r="H15" s="79"/>
      <c r="I15" s="79"/>
    </row>
    <row r="16" spans="1:9" ht="15.75" thickBot="1" x14ac:dyDescent="0.3">
      <c r="A16" s="82" t="s">
        <v>34</v>
      </c>
      <c r="B16" s="82">
        <v>6</v>
      </c>
      <c r="C16" s="85">
        <v>33972.608571428565</v>
      </c>
      <c r="D16" s="85"/>
      <c r="E16" s="85"/>
      <c r="F16" s="85"/>
      <c r="G16" s="79"/>
      <c r="H16" s="79"/>
      <c r="I16" s="79"/>
    </row>
    <row r="17" spans="1:9" ht="15.75" thickBot="1" x14ac:dyDescent="0.3">
      <c r="A17" s="79"/>
      <c r="B17" s="79"/>
      <c r="C17" s="79"/>
      <c r="D17" s="79"/>
      <c r="E17" s="79"/>
      <c r="F17" s="79"/>
      <c r="G17" s="79"/>
      <c r="H17" s="79"/>
      <c r="I17" s="79"/>
    </row>
    <row r="18" spans="1:9" x14ac:dyDescent="0.25">
      <c r="A18" s="83"/>
      <c r="B18" s="83" t="s">
        <v>41</v>
      </c>
      <c r="C18" s="83" t="s">
        <v>29</v>
      </c>
      <c r="D18" s="83" t="s">
        <v>42</v>
      </c>
      <c r="E18" s="83" t="s">
        <v>43</v>
      </c>
      <c r="F18" s="83" t="s">
        <v>44</v>
      </c>
      <c r="G18" s="83" t="s">
        <v>45</v>
      </c>
      <c r="H18" s="83" t="s">
        <v>46</v>
      </c>
      <c r="I18" s="83" t="s">
        <v>47</v>
      </c>
    </row>
    <row r="19" spans="1:9" x14ac:dyDescent="0.25">
      <c r="A19" s="81" t="s">
        <v>35</v>
      </c>
      <c r="B19" s="84">
        <v>-6713.6643258427039</v>
      </c>
      <c r="C19" s="84">
        <v>16077.145391070748</v>
      </c>
      <c r="D19" s="84">
        <v>-0.41759057112038528</v>
      </c>
      <c r="E19" s="84">
        <v>0.69357256899441477</v>
      </c>
      <c r="F19" s="84">
        <v>-48041.282237013271</v>
      </c>
      <c r="G19" s="84">
        <v>34613.953585327858</v>
      </c>
      <c r="H19" s="84">
        <v>-48041.282237013271</v>
      </c>
      <c r="I19" s="84">
        <v>34613.953585327858</v>
      </c>
    </row>
    <row r="20" spans="1:9" ht="15.75" thickBot="1" x14ac:dyDescent="0.3">
      <c r="A20" s="82">
        <v>2007</v>
      </c>
      <c r="B20" s="85">
        <v>3.9851123595505653</v>
      </c>
      <c r="C20" s="85">
        <v>7.9764559128763013</v>
      </c>
      <c r="D20" s="85">
        <v>0.49960940085150402</v>
      </c>
      <c r="E20" s="85">
        <v>0.63855506962298314</v>
      </c>
      <c r="F20" s="85">
        <v>-16.519020322843136</v>
      </c>
      <c r="G20" s="85">
        <v>24.489245041944269</v>
      </c>
      <c r="H20" s="85">
        <v>-16.519020322843136</v>
      </c>
      <c r="I20" s="85">
        <v>24.489245041944269</v>
      </c>
    </row>
    <row r="21" spans="1:9" x14ac:dyDescent="0.25">
      <c r="A21" s="79"/>
      <c r="B21" s="79"/>
      <c r="C21" s="79"/>
      <c r="D21" s="79"/>
      <c r="E21" s="79"/>
      <c r="F21" s="79"/>
      <c r="G21" s="79"/>
      <c r="H21" s="79"/>
      <c r="I21" s="79"/>
    </row>
    <row r="22" spans="1:9" x14ac:dyDescent="0.25">
      <c r="A22" s="79" t="s">
        <v>48</v>
      </c>
      <c r="B22" s="79"/>
      <c r="C22" s="79"/>
      <c r="D22" s="79"/>
      <c r="E22" s="79"/>
      <c r="F22" s="79"/>
      <c r="G22" s="79"/>
      <c r="H22" s="79"/>
      <c r="I22" s="79"/>
    </row>
    <row r="23" spans="1:9" ht="15.75" thickBot="1" x14ac:dyDescent="0.3">
      <c r="A23" s="79"/>
      <c r="B23" s="79"/>
      <c r="C23" s="79"/>
      <c r="D23" s="79"/>
      <c r="E23" s="79"/>
      <c r="F23" s="79"/>
      <c r="G23" s="79"/>
      <c r="H23" s="79"/>
      <c r="I23" s="79"/>
    </row>
    <row r="24" spans="1:9" x14ac:dyDescent="0.25">
      <c r="A24" s="83" t="s">
        <v>49</v>
      </c>
      <c r="B24" s="83" t="s">
        <v>50</v>
      </c>
      <c r="C24" s="83" t="s">
        <v>51</v>
      </c>
      <c r="D24" s="79"/>
      <c r="E24" s="79"/>
      <c r="F24" s="79"/>
      <c r="G24" s="79"/>
      <c r="H24" s="79"/>
      <c r="I24" s="79"/>
    </row>
    <row r="25" spans="1:9" x14ac:dyDescent="0.25">
      <c r="A25" s="81">
        <v>1</v>
      </c>
      <c r="B25" s="84">
        <v>1288.4412921348312</v>
      </c>
      <c r="C25" s="84">
        <v>-58.441292134831201</v>
      </c>
      <c r="D25" s="79"/>
      <c r="E25" s="79"/>
      <c r="F25" s="79"/>
      <c r="G25" s="79"/>
      <c r="H25" s="79"/>
      <c r="I25" s="79"/>
    </row>
    <row r="26" spans="1:9" x14ac:dyDescent="0.25">
      <c r="A26" s="81">
        <v>2</v>
      </c>
      <c r="B26" s="84">
        <v>1308.3668539325845</v>
      </c>
      <c r="C26" s="84">
        <v>29.233146067415419</v>
      </c>
      <c r="D26" s="79"/>
      <c r="E26" s="79"/>
      <c r="F26" s="79"/>
      <c r="G26" s="79"/>
      <c r="H26" s="79"/>
      <c r="I26" s="79"/>
    </row>
    <row r="27" spans="1:9" x14ac:dyDescent="0.25">
      <c r="A27" s="81">
        <v>3</v>
      </c>
      <c r="B27" s="84">
        <v>1316.3370786516853</v>
      </c>
      <c r="C27" s="84">
        <v>-8.6370786516852149</v>
      </c>
      <c r="D27" s="79"/>
      <c r="E27" s="79"/>
      <c r="F27" s="79"/>
      <c r="G27" s="79"/>
      <c r="H27" s="79"/>
      <c r="I27" s="79"/>
    </row>
    <row r="28" spans="1:9" x14ac:dyDescent="0.25">
      <c r="A28" s="81">
        <v>4</v>
      </c>
      <c r="B28" s="84">
        <v>1320.3221910112361</v>
      </c>
      <c r="C28" s="84">
        <v>149.6778089887639</v>
      </c>
      <c r="D28" s="79"/>
      <c r="E28" s="79"/>
      <c r="F28" s="79"/>
      <c r="G28" s="79"/>
      <c r="H28" s="79"/>
      <c r="I28" s="79"/>
    </row>
    <row r="29" spans="1:9" x14ac:dyDescent="0.25">
      <c r="A29" s="81">
        <v>5</v>
      </c>
      <c r="B29" s="84">
        <v>1328.2924157303369</v>
      </c>
      <c r="C29" s="84">
        <v>-13.29241573033687</v>
      </c>
      <c r="D29" s="79"/>
      <c r="E29" s="79"/>
      <c r="F29" s="79"/>
      <c r="G29" s="79"/>
      <c r="H29" s="79"/>
      <c r="I29" s="79"/>
    </row>
    <row r="30" spans="1:9" x14ac:dyDescent="0.25">
      <c r="A30" s="81">
        <v>6</v>
      </c>
      <c r="B30" s="84">
        <v>1332.2775280898877</v>
      </c>
      <c r="C30" s="84">
        <v>-32.27752808988771</v>
      </c>
      <c r="D30" s="79"/>
      <c r="E30" s="79"/>
      <c r="F30" s="79"/>
      <c r="G30" s="79"/>
      <c r="H30" s="79"/>
      <c r="I30" s="79"/>
    </row>
    <row r="31" spans="1:9" ht="15.75" thickBot="1" x14ac:dyDescent="0.3">
      <c r="A31" s="82">
        <v>7</v>
      </c>
      <c r="B31" s="85">
        <v>1336.2626404494376</v>
      </c>
      <c r="C31" s="85">
        <v>-66.26264044943764</v>
      </c>
      <c r="D31" s="79"/>
      <c r="E31" s="79"/>
      <c r="F31" s="79"/>
      <c r="G31" s="79"/>
      <c r="H31" s="79"/>
      <c r="I31" s="79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22761; Cl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Akmens_tilts_22761</vt:lpstr>
      <vt:lpstr>22761_Cl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2020-12-29T11:20:09Z</cp:lastPrinted>
  <dcterms:created xsi:type="dcterms:W3CDTF">2020-11-10T06:48:34Z</dcterms:created>
  <dcterms:modified xsi:type="dcterms:W3CDTF">2021-01-28T11:12:58Z</dcterms:modified>
</cp:coreProperties>
</file>