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426"/>
  <workbookPr/>
  <mc:AlternateContent xmlns:mc="http://schemas.openxmlformats.org/markup-compatibility/2006">
    <mc:Choice Requires="x15">
      <x15ac:absPath xmlns:x15ac="http://schemas.microsoft.com/office/spreadsheetml/2010/11/ac" url="O:\ARHIVS\Stiebrins\Hidrogeologija\VARAM\Faili\Riiga\Maarupe\"/>
    </mc:Choice>
  </mc:AlternateContent>
  <xr:revisionPtr revIDLastSave="0" documentId="13_ncr:1_{23CB03F7-DE3B-44DD-8FD9-08E121FEEB94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Maarupe_1578" sheetId="1" r:id="rId1"/>
    <sheet name="1578_Cl" sheetId="3" r:id="rId2"/>
    <sheet name="1578_NH4" sheetId="4" r:id="rId3"/>
  </sheets>
  <definedNames>
    <definedName name="_xlnm._FilterDatabase" localSheetId="0" hidden="1">Maarupe_1578!#REF!</definedName>
  </definedNames>
  <calcPr calcId="181029"/>
</workbook>
</file>

<file path=xl/calcChain.xml><?xml version="1.0" encoding="utf-8"?>
<calcChain xmlns="http://schemas.openxmlformats.org/spreadsheetml/2006/main">
  <c r="R29" i="1" l="1"/>
  <c r="R28" i="1"/>
  <c r="R27" i="1"/>
  <c r="R26" i="1"/>
  <c r="R25" i="1"/>
  <c r="R24" i="1"/>
  <c r="Q29" i="1"/>
  <c r="Q28" i="1"/>
  <c r="Q27" i="1"/>
  <c r="Q26" i="1"/>
  <c r="Q25" i="1"/>
  <c r="Q24" i="1"/>
  <c r="P29" i="1"/>
  <c r="P28" i="1"/>
  <c r="P27" i="1"/>
  <c r="P26" i="1"/>
  <c r="P25" i="1"/>
  <c r="P24" i="1"/>
  <c r="N29" i="1"/>
  <c r="N28" i="1"/>
  <c r="N27" i="1"/>
  <c r="N26" i="1"/>
  <c r="N25" i="1"/>
  <c r="N24" i="1"/>
  <c r="M29" i="1"/>
  <c r="M28" i="1"/>
  <c r="M27" i="1"/>
  <c r="M26" i="1"/>
  <c r="M25" i="1"/>
  <c r="M24" i="1"/>
  <c r="L29" i="1"/>
  <c r="L28" i="1"/>
  <c r="L27" i="1"/>
  <c r="L26" i="1"/>
  <c r="L25" i="1"/>
  <c r="L24" i="1"/>
  <c r="O29" i="1"/>
  <c r="O28" i="1"/>
  <c r="O27" i="1"/>
  <c r="O26" i="1"/>
  <c r="O25" i="1"/>
  <c r="O24" i="1"/>
  <c r="N30" i="1" l="1"/>
  <c r="R30" i="1"/>
  <c r="O30" i="1"/>
</calcChain>
</file>

<file path=xl/sharedStrings.xml><?xml version="1.0" encoding="utf-8"?>
<sst xmlns="http://schemas.openxmlformats.org/spreadsheetml/2006/main" count="100" uniqueCount="56">
  <si>
    <t>Datums</t>
  </si>
  <si>
    <t>mg/l</t>
  </si>
  <si>
    <t>µg/l</t>
  </si>
  <si>
    <t>Trihlormetāns</t>
  </si>
  <si>
    <t>1,2-dihloretāns</t>
  </si>
  <si>
    <t>Testēšanas rezultāti</t>
  </si>
  <si>
    <t>TCE+PCE</t>
  </si>
  <si>
    <t>BTEX</t>
  </si>
  <si>
    <t>As</t>
  </si>
  <si>
    <t>Cl</t>
  </si>
  <si>
    <t>Robežvērtība</t>
  </si>
  <si>
    <t>Augšdevona Pļaviņu - Daugavas horizonts</t>
  </si>
  <si>
    <t>Count</t>
  </si>
  <si>
    <r>
      <t>NH</t>
    </r>
    <r>
      <rPr>
        <vertAlign val="subscript"/>
        <sz val="10"/>
        <color theme="1"/>
        <rFont val="Calibri"/>
        <family val="2"/>
        <scheme val="minor"/>
      </rPr>
      <t>4</t>
    </r>
  </si>
  <si>
    <t>0,5 x 1,288 = 0,644</t>
  </si>
  <si>
    <t>Median</t>
  </si>
  <si>
    <t>Confidence.T</t>
  </si>
  <si>
    <t>Min</t>
  </si>
  <si>
    <t>Max</t>
  </si>
  <si>
    <t>Var.p</t>
  </si>
  <si>
    <t>Stdev.p</t>
  </si>
  <si>
    <t>Ar</t>
  </si>
  <si>
    <t xml:space="preserve">apzīmēta koncentrācija, mazāka par metodes detektēšanas robežu </t>
  </si>
  <si>
    <t>Metodes detektēšanas robeža aizstāta ar 0,5*MDL</t>
  </si>
  <si>
    <t>Gads</t>
  </si>
  <si>
    <t xml:space="preserve">apzīmētajā gadījumā atzīmēta jonu bilances nesakritība 5 - 10 % robežās </t>
  </si>
  <si>
    <t xml:space="preserve">apzīmētajā gadījumā jonu bilances nesakritība pārsniedz 10 %; dati netiek izmantoti </t>
  </si>
  <si>
    <t>SUMMARY OUTPUT</t>
  </si>
  <si>
    <t>Regression Statistics</t>
  </si>
  <si>
    <t>Multiple R</t>
  </si>
  <si>
    <t>R Square</t>
  </si>
  <si>
    <t>Adjusted R Square</t>
  </si>
  <si>
    <t>Standard Error</t>
  </si>
  <si>
    <t>Observations</t>
  </si>
  <si>
    <t>ANOVA</t>
  </si>
  <si>
    <t>Regression</t>
  </si>
  <si>
    <t>Residual</t>
  </si>
  <si>
    <t>Total</t>
  </si>
  <si>
    <t>Intercept</t>
  </si>
  <si>
    <t>df</t>
  </si>
  <si>
    <t>SS</t>
  </si>
  <si>
    <t>MS</t>
  </si>
  <si>
    <t>F</t>
  </si>
  <si>
    <t>Significance F</t>
  </si>
  <si>
    <t>Coefficients</t>
  </si>
  <si>
    <t>t Stat</t>
  </si>
  <si>
    <t>P-value</t>
  </si>
  <si>
    <t>Lower 95%</t>
  </si>
  <si>
    <t>Upper 95%</t>
  </si>
  <si>
    <t>Lower 95,0%</t>
  </si>
  <si>
    <t>Upper 95,0%</t>
  </si>
  <si>
    <t>RESIDUAL OUTPUT</t>
  </si>
  <si>
    <t>Observation</t>
  </si>
  <si>
    <t>Predicted 15</t>
  </si>
  <si>
    <t>Residuals</t>
  </si>
  <si>
    <t>Predicted 0,1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</si>
</sst>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0.000"/>
    <numFmt numFmtId="166" formatCode="0.0000"/>
  </numFmts>
  <fonts count="23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8"/>
      <color theme="3"/>
      <name val="Calibri Light"/>
      <family val="2"/>
      <charset val="186"/>
      <scheme val="major"/>
    </font>
    <font>
      <b/>
      <sz val="15"/>
      <color theme="3"/>
      <name val="Calibri"/>
      <family val="2"/>
      <charset val="186"/>
      <scheme val="minor"/>
    </font>
    <font>
      <b/>
      <sz val="13"/>
      <color theme="3"/>
      <name val="Calibri"/>
      <family val="2"/>
      <charset val="186"/>
      <scheme val="minor"/>
    </font>
    <font>
      <b/>
      <sz val="11"/>
      <color theme="3"/>
      <name val="Calibri"/>
      <family val="2"/>
      <charset val="186"/>
      <scheme val="minor"/>
    </font>
    <font>
      <sz val="11"/>
      <color rgb="FF006100"/>
      <name val="Calibri"/>
      <family val="2"/>
      <charset val="186"/>
      <scheme val="minor"/>
    </font>
    <font>
      <sz val="11"/>
      <color rgb="FF9C0006"/>
      <name val="Calibri"/>
      <family val="2"/>
      <charset val="186"/>
      <scheme val="minor"/>
    </font>
    <font>
      <sz val="11"/>
      <color rgb="FF9C5700"/>
      <name val="Calibri"/>
      <family val="2"/>
      <charset val="186"/>
      <scheme val="minor"/>
    </font>
    <font>
      <sz val="11"/>
      <color rgb="FF3F3F76"/>
      <name val="Calibri"/>
      <family val="2"/>
      <charset val="186"/>
      <scheme val="minor"/>
    </font>
    <font>
      <b/>
      <sz val="11"/>
      <color rgb="FF3F3F3F"/>
      <name val="Calibri"/>
      <family val="2"/>
      <charset val="186"/>
      <scheme val="minor"/>
    </font>
    <font>
      <b/>
      <sz val="11"/>
      <color rgb="FFFA7D00"/>
      <name val="Calibri"/>
      <family val="2"/>
      <charset val="186"/>
      <scheme val="minor"/>
    </font>
    <font>
      <sz val="11"/>
      <color rgb="FFFA7D00"/>
      <name val="Calibri"/>
      <family val="2"/>
      <charset val="186"/>
      <scheme val="minor"/>
    </font>
    <font>
      <b/>
      <sz val="11"/>
      <color theme="0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i/>
      <sz val="11"/>
      <color rgb="FF7F7F7F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color theme="0"/>
      <name val="Calibri"/>
      <family val="2"/>
      <charset val="186"/>
      <scheme val="minor"/>
    </font>
    <font>
      <sz val="10"/>
      <color theme="1"/>
      <name val="Calibri"/>
      <family val="2"/>
      <scheme val="minor"/>
    </font>
    <font>
      <vertAlign val="subscript"/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charset val="186"/>
      <scheme val="minor"/>
    </font>
    <font>
      <i/>
      <sz val="10"/>
      <color theme="1"/>
      <name val="Calibri"/>
      <family val="2"/>
      <charset val="186"/>
      <scheme val="minor"/>
    </font>
  </fonts>
  <fills count="3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29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82">
    <xf numFmtId="0" fontId="0" fillId="0" borderId="0" xfId="0"/>
    <xf numFmtId="0" fontId="18" fillId="0" borderId="0" xfId="0" applyFont="1" applyAlignment="1">
      <alignment horizontal="right" vertical="center"/>
    </xf>
    <xf numFmtId="164" fontId="18" fillId="0" borderId="0" xfId="0" applyNumberFormat="1" applyFont="1"/>
    <xf numFmtId="165" fontId="18" fillId="0" borderId="0" xfId="0" applyNumberFormat="1" applyFont="1"/>
    <xf numFmtId="0" fontId="18" fillId="0" borderId="0" xfId="0" applyFont="1"/>
    <xf numFmtId="0" fontId="18" fillId="0" borderId="14" xfId="0" applyFont="1" applyBorder="1"/>
    <xf numFmtId="0" fontId="18" fillId="0" borderId="11" xfId="0" applyFont="1" applyBorder="1" applyAlignment="1">
      <alignment horizontal="center" vertical="center"/>
    </xf>
    <xf numFmtId="0" fontId="18" fillId="0" borderId="15" xfId="0" applyFont="1" applyBorder="1" applyAlignment="1">
      <alignment horizontal="center" vertical="center"/>
    </xf>
    <xf numFmtId="0" fontId="18" fillId="0" borderId="12" xfId="0" applyFont="1" applyBorder="1" applyAlignment="1">
      <alignment horizontal="center" vertical="center"/>
    </xf>
    <xf numFmtId="0" fontId="18" fillId="0" borderId="17" xfId="0" applyFont="1" applyBorder="1" applyAlignment="1">
      <alignment horizontal="center" vertical="center"/>
    </xf>
    <xf numFmtId="14" fontId="18" fillId="0" borderId="0" xfId="0" applyNumberFormat="1" applyFont="1"/>
    <xf numFmtId="0" fontId="18" fillId="0" borderId="19" xfId="0" applyFont="1" applyBorder="1"/>
    <xf numFmtId="164" fontId="18" fillId="0" borderId="19" xfId="0" applyNumberFormat="1" applyFont="1" applyBorder="1"/>
    <xf numFmtId="0" fontId="18" fillId="0" borderId="18" xfId="0" applyFont="1" applyBorder="1"/>
    <xf numFmtId="2" fontId="18" fillId="0" borderId="18" xfId="0" applyNumberFormat="1" applyFont="1" applyBorder="1"/>
    <xf numFmtId="14" fontId="18" fillId="0" borderId="20" xfId="0" applyNumberFormat="1" applyFont="1" applyBorder="1"/>
    <xf numFmtId="0" fontId="18" fillId="0" borderId="21" xfId="0" applyFont="1" applyBorder="1"/>
    <xf numFmtId="164" fontId="18" fillId="0" borderId="21" xfId="0" applyNumberFormat="1" applyFont="1" applyBorder="1"/>
    <xf numFmtId="0" fontId="18" fillId="0" borderId="20" xfId="0" applyFont="1" applyBorder="1"/>
    <xf numFmtId="2" fontId="18" fillId="0" borderId="20" xfId="0" applyNumberFormat="1" applyFont="1" applyBorder="1"/>
    <xf numFmtId="14" fontId="18" fillId="0" borderId="22" xfId="0" applyNumberFormat="1" applyFont="1" applyBorder="1"/>
    <xf numFmtId="14" fontId="18" fillId="0" borderId="21" xfId="0" applyNumberFormat="1" applyFont="1" applyBorder="1"/>
    <xf numFmtId="2" fontId="18" fillId="0" borderId="21" xfId="0" applyNumberFormat="1" applyFont="1" applyBorder="1"/>
    <xf numFmtId="0" fontId="20" fillId="0" borderId="15" xfId="0" applyFont="1" applyBorder="1" applyAlignment="1">
      <alignment horizontal="right" vertical="center"/>
    </xf>
    <xf numFmtId="0" fontId="20" fillId="0" borderId="15" xfId="0" applyFont="1" applyBorder="1" applyAlignment="1">
      <alignment horizontal="right" vertical="center" wrapText="1"/>
    </xf>
    <xf numFmtId="0" fontId="20" fillId="0" borderId="15" xfId="0" applyFont="1" applyFill="1" applyBorder="1" applyAlignment="1">
      <alignment horizontal="right" vertical="center"/>
    </xf>
    <xf numFmtId="0" fontId="18" fillId="0" borderId="17" xfId="0" applyFont="1" applyBorder="1" applyAlignment="1">
      <alignment horizontal="center" vertical="center"/>
    </xf>
    <xf numFmtId="0" fontId="18" fillId="0" borderId="11" xfId="0" applyFont="1" applyBorder="1" applyAlignment="1">
      <alignment horizontal="center" vertical="center"/>
    </xf>
    <xf numFmtId="164" fontId="18" fillId="0" borderId="0" xfId="0" applyNumberFormat="1" applyFont="1" applyFill="1"/>
    <xf numFmtId="165" fontId="18" fillId="0" borderId="0" xfId="0" applyNumberFormat="1" applyFont="1" applyFill="1"/>
    <xf numFmtId="14" fontId="18" fillId="33" borderId="22" xfId="0" applyNumberFormat="1" applyFont="1" applyFill="1" applyBorder="1"/>
    <xf numFmtId="2" fontId="18" fillId="35" borderId="21" xfId="0" applyNumberFormat="1" applyFont="1" applyFill="1" applyBorder="1"/>
    <xf numFmtId="0" fontId="18" fillId="35" borderId="21" xfId="0" applyFont="1" applyFill="1" applyBorder="1"/>
    <xf numFmtId="164" fontId="18" fillId="35" borderId="21" xfId="0" applyNumberFormat="1" applyFont="1" applyFill="1" applyBorder="1"/>
    <xf numFmtId="0" fontId="18" fillId="35" borderId="20" xfId="0" applyFont="1" applyFill="1" applyBorder="1"/>
    <xf numFmtId="0" fontId="18" fillId="0" borderId="0" xfId="0" applyFont="1" applyBorder="1"/>
    <xf numFmtId="0" fontId="20" fillId="0" borderId="0" xfId="0" applyFont="1" applyBorder="1" applyAlignment="1">
      <alignment horizontal="right" vertical="center"/>
    </xf>
    <xf numFmtId="0" fontId="20" fillId="0" borderId="0" xfId="0" applyFont="1" applyFill="1" applyBorder="1" applyAlignment="1">
      <alignment horizontal="right" vertical="center"/>
    </xf>
    <xf numFmtId="0" fontId="20" fillId="0" borderId="0" xfId="0" applyFont="1" applyBorder="1" applyAlignment="1">
      <alignment horizontal="right" vertical="center" wrapText="1"/>
    </xf>
    <xf numFmtId="0" fontId="18" fillId="0" borderId="21" xfId="0" applyFont="1" applyFill="1" applyBorder="1"/>
    <xf numFmtId="2" fontId="18" fillId="0" borderId="21" xfId="0" applyNumberFormat="1" applyFont="1" applyFill="1" applyBorder="1"/>
    <xf numFmtId="164" fontId="18" fillId="0" borderId="21" xfId="0" applyNumberFormat="1" applyFont="1" applyFill="1" applyBorder="1"/>
    <xf numFmtId="0" fontId="18" fillId="0" borderId="20" xfId="0" applyFont="1" applyFill="1" applyBorder="1"/>
    <xf numFmtId="2" fontId="18" fillId="0" borderId="0" xfId="0" applyNumberFormat="1" applyFont="1"/>
    <xf numFmtId="14" fontId="18" fillId="0" borderId="0" xfId="0" applyNumberFormat="1" applyFont="1" applyFill="1"/>
    <xf numFmtId="0" fontId="18" fillId="0" borderId="0" xfId="0" applyFont="1" applyFill="1" applyBorder="1"/>
    <xf numFmtId="2" fontId="18" fillId="0" borderId="0" xfId="0" applyNumberFormat="1" applyFont="1" applyFill="1" applyBorder="1"/>
    <xf numFmtId="164" fontId="18" fillId="0" borderId="0" xfId="0" applyNumberFormat="1" applyFont="1" applyFill="1" applyBorder="1"/>
    <xf numFmtId="0" fontId="18" fillId="0" borderId="0" xfId="0" applyNumberFormat="1" applyFont="1"/>
    <xf numFmtId="165" fontId="18" fillId="36" borderId="0" xfId="0" applyNumberFormat="1" applyFont="1" applyFill="1"/>
    <xf numFmtId="165" fontId="18" fillId="0" borderId="0" xfId="0" applyNumberFormat="1" applyFont="1" applyAlignment="1">
      <alignment horizontal="left" vertical="center" wrapText="1"/>
    </xf>
    <xf numFmtId="165" fontId="18" fillId="33" borderId="0" xfId="0" applyNumberFormat="1" applyFont="1" applyFill="1"/>
    <xf numFmtId="165" fontId="18" fillId="34" borderId="0" xfId="0" applyNumberFormat="1" applyFont="1" applyFill="1"/>
    <xf numFmtId="165" fontId="18" fillId="0" borderId="0" xfId="0" applyNumberFormat="1" applyFont="1" applyAlignment="1">
      <alignment horizontal="left" vertical="center"/>
    </xf>
    <xf numFmtId="0" fontId="21" fillId="0" borderId="0" xfId="0" applyFont="1"/>
    <xf numFmtId="14" fontId="18" fillId="34" borderId="24" xfId="0" applyNumberFormat="1" applyFont="1" applyFill="1" applyBorder="1"/>
    <xf numFmtId="0" fontId="18" fillId="35" borderId="23" xfId="0" applyFont="1" applyFill="1" applyBorder="1"/>
    <xf numFmtId="2" fontId="18" fillId="0" borderId="23" xfId="0" applyNumberFormat="1" applyFont="1" applyBorder="1"/>
    <xf numFmtId="164" fontId="18" fillId="0" borderId="23" xfId="0" applyNumberFormat="1" applyFont="1" applyBorder="1"/>
    <xf numFmtId="0" fontId="18" fillId="35" borderId="25" xfId="0" applyFont="1" applyFill="1" applyBorder="1"/>
    <xf numFmtId="2" fontId="18" fillId="0" borderId="25" xfId="0" applyNumberFormat="1" applyFont="1" applyBorder="1"/>
    <xf numFmtId="0" fontId="18" fillId="0" borderId="13" xfId="0" applyFont="1" applyBorder="1"/>
    <xf numFmtId="0" fontId="18" fillId="0" borderId="26" xfId="0" applyNumberFormat="1" applyFont="1" applyBorder="1"/>
    <xf numFmtId="0" fontId="18" fillId="0" borderId="21" xfId="0" applyNumberFormat="1" applyFont="1" applyBorder="1"/>
    <xf numFmtId="0" fontId="18" fillId="0" borderId="23" xfId="0" applyNumberFormat="1" applyFont="1" applyBorder="1"/>
    <xf numFmtId="0" fontId="22" fillId="0" borderId="28" xfId="0" applyFont="1" applyFill="1" applyBorder="1" applyAlignment="1">
      <alignment horizontal="centerContinuous"/>
    </xf>
    <xf numFmtId="0" fontId="21" fillId="0" borderId="0" xfId="0" applyFont="1" applyFill="1" applyBorder="1" applyAlignment="1"/>
    <xf numFmtId="0" fontId="21" fillId="0" borderId="27" xfId="0" applyFont="1" applyFill="1" applyBorder="1" applyAlignment="1"/>
    <xf numFmtId="0" fontId="22" fillId="0" borderId="28" xfId="0" applyFont="1" applyFill="1" applyBorder="1" applyAlignment="1">
      <alignment horizontal="center"/>
    </xf>
    <xf numFmtId="165" fontId="21" fillId="0" borderId="0" xfId="0" applyNumberFormat="1" applyFont="1" applyFill="1" applyBorder="1" applyAlignment="1"/>
    <xf numFmtId="165" fontId="21" fillId="0" borderId="27" xfId="0" applyNumberFormat="1" applyFont="1" applyFill="1" applyBorder="1" applyAlignment="1"/>
    <xf numFmtId="165" fontId="18" fillId="0" borderId="0" xfId="0" applyNumberFormat="1" applyFont="1" applyAlignment="1">
      <alignment horizontal="left" vertical="center" wrapText="1"/>
    </xf>
    <xf numFmtId="0" fontId="18" fillId="0" borderId="15" xfId="0" applyFont="1" applyBorder="1" applyAlignment="1">
      <alignment horizontal="center" vertical="center"/>
    </xf>
    <xf numFmtId="0" fontId="18" fillId="0" borderId="11" xfId="0" applyFont="1" applyBorder="1" applyAlignment="1">
      <alignment horizontal="center" vertical="center"/>
    </xf>
    <xf numFmtId="0" fontId="18" fillId="0" borderId="17" xfId="0" applyFont="1" applyBorder="1" applyAlignment="1">
      <alignment horizontal="center" vertical="center"/>
    </xf>
    <xf numFmtId="0" fontId="18" fillId="0" borderId="0" xfId="0" applyFont="1" applyAlignment="1">
      <alignment horizontal="right"/>
    </xf>
    <xf numFmtId="0" fontId="18" fillId="0" borderId="10" xfId="0" applyFont="1" applyBorder="1" applyAlignment="1">
      <alignment horizontal="center" vertical="center"/>
    </xf>
    <xf numFmtId="0" fontId="18" fillId="0" borderId="14" xfId="0" applyFont="1" applyBorder="1" applyAlignment="1">
      <alignment horizontal="center" vertical="center"/>
    </xf>
    <xf numFmtId="0" fontId="18" fillId="0" borderId="16" xfId="0" applyFont="1" applyBorder="1" applyAlignment="1">
      <alignment horizontal="center" vertical="center"/>
    </xf>
    <xf numFmtId="0" fontId="18" fillId="0" borderId="11" xfId="0" applyFont="1" applyBorder="1" applyAlignment="1">
      <alignment horizontal="center"/>
    </xf>
    <xf numFmtId="0" fontId="18" fillId="0" borderId="12" xfId="0" applyFont="1" applyBorder="1" applyAlignment="1">
      <alignment horizontal="center"/>
    </xf>
    <xf numFmtId="166" fontId="21" fillId="0" borderId="0" xfId="0" applyNumberFormat="1" applyFont="1" applyFill="1" applyBorder="1" applyAlignmen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lv-LV" sz="1100" b="1"/>
              <a:t>Cl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lv-LV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Maarupe_1578!$K$5:$K$21</c:f>
              <c:numCache>
                <c:formatCode>General</c:formatCode>
                <c:ptCount val="17"/>
                <c:pt idx="0">
                  <c:v>1990</c:v>
                </c:pt>
                <c:pt idx="1">
                  <c:v>1991</c:v>
                </c:pt>
                <c:pt idx="2">
                  <c:v>1993</c:v>
                </c:pt>
                <c:pt idx="3">
                  <c:v>1994</c:v>
                </c:pt>
                <c:pt idx="4">
                  <c:v>1996</c:v>
                </c:pt>
                <c:pt idx="5">
                  <c:v>2001</c:v>
                </c:pt>
                <c:pt idx="6">
                  <c:v>2002</c:v>
                </c:pt>
                <c:pt idx="7">
                  <c:v>2003</c:v>
                </c:pt>
                <c:pt idx="8">
                  <c:v>2004</c:v>
                </c:pt>
                <c:pt idx="9">
                  <c:v>2005</c:v>
                </c:pt>
                <c:pt idx="10">
                  <c:v>2006</c:v>
                </c:pt>
                <c:pt idx="11">
                  <c:v>2007</c:v>
                </c:pt>
                <c:pt idx="12">
                  <c:v>2008</c:v>
                </c:pt>
                <c:pt idx="13">
                  <c:v>2009</c:v>
                </c:pt>
                <c:pt idx="14">
                  <c:v>2013</c:v>
                </c:pt>
                <c:pt idx="15">
                  <c:v>2014</c:v>
                </c:pt>
                <c:pt idx="16">
                  <c:v>2017</c:v>
                </c:pt>
              </c:numCache>
            </c:numRef>
          </c:cat>
          <c:val>
            <c:numRef>
              <c:f>Maarupe_1578!$K$5:$K$21</c:f>
              <c:numCache>
                <c:formatCode>General</c:formatCode>
                <c:ptCount val="17"/>
                <c:pt idx="0">
                  <c:v>1990</c:v>
                </c:pt>
                <c:pt idx="1">
                  <c:v>1991</c:v>
                </c:pt>
                <c:pt idx="2">
                  <c:v>1993</c:v>
                </c:pt>
                <c:pt idx="3">
                  <c:v>1994</c:v>
                </c:pt>
                <c:pt idx="4">
                  <c:v>1996</c:v>
                </c:pt>
                <c:pt idx="5">
                  <c:v>2001</c:v>
                </c:pt>
                <c:pt idx="6">
                  <c:v>2002</c:v>
                </c:pt>
                <c:pt idx="7">
                  <c:v>2003</c:v>
                </c:pt>
                <c:pt idx="8">
                  <c:v>2004</c:v>
                </c:pt>
                <c:pt idx="9">
                  <c:v>2005</c:v>
                </c:pt>
                <c:pt idx="10">
                  <c:v>2006</c:v>
                </c:pt>
                <c:pt idx="11">
                  <c:v>2007</c:v>
                </c:pt>
                <c:pt idx="12">
                  <c:v>2008</c:v>
                </c:pt>
                <c:pt idx="13">
                  <c:v>2009</c:v>
                </c:pt>
                <c:pt idx="14">
                  <c:v>2013</c:v>
                </c:pt>
                <c:pt idx="15">
                  <c:v>2014</c:v>
                </c:pt>
                <c:pt idx="16">
                  <c:v>2017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C0F-45E6-9AFF-543AC756D55D}"/>
            </c:ext>
          </c:extLst>
        </c:ser>
        <c:ser>
          <c:idx val="1"/>
          <c:order val="1"/>
          <c:spPr>
            <a:ln w="1270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18893110236220473"/>
                  <c:y val="-0.24817220764071157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8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lv-LV"/>
                </a:p>
              </c:txPr>
            </c:trendlineLbl>
          </c:trendline>
          <c:cat>
            <c:numRef>
              <c:f>Maarupe_1578!$K$5:$K$21</c:f>
              <c:numCache>
                <c:formatCode>General</c:formatCode>
                <c:ptCount val="17"/>
                <c:pt idx="0">
                  <c:v>1990</c:v>
                </c:pt>
                <c:pt idx="1">
                  <c:v>1991</c:v>
                </c:pt>
                <c:pt idx="2">
                  <c:v>1993</c:v>
                </c:pt>
                <c:pt idx="3">
                  <c:v>1994</c:v>
                </c:pt>
                <c:pt idx="4">
                  <c:v>1996</c:v>
                </c:pt>
                <c:pt idx="5">
                  <c:v>2001</c:v>
                </c:pt>
                <c:pt idx="6">
                  <c:v>2002</c:v>
                </c:pt>
                <c:pt idx="7">
                  <c:v>2003</c:v>
                </c:pt>
                <c:pt idx="8">
                  <c:v>2004</c:v>
                </c:pt>
                <c:pt idx="9">
                  <c:v>2005</c:v>
                </c:pt>
                <c:pt idx="10">
                  <c:v>2006</c:v>
                </c:pt>
                <c:pt idx="11">
                  <c:v>2007</c:v>
                </c:pt>
                <c:pt idx="12">
                  <c:v>2008</c:v>
                </c:pt>
                <c:pt idx="13">
                  <c:v>2009</c:v>
                </c:pt>
                <c:pt idx="14">
                  <c:v>2013</c:v>
                </c:pt>
                <c:pt idx="15">
                  <c:v>2014</c:v>
                </c:pt>
                <c:pt idx="16">
                  <c:v>2017</c:v>
                </c:pt>
              </c:numCache>
            </c:numRef>
          </c:cat>
          <c:val>
            <c:numRef>
              <c:f>Maarupe_1578!$O$5:$O$21</c:f>
              <c:numCache>
                <c:formatCode>0.0</c:formatCode>
                <c:ptCount val="17"/>
                <c:pt idx="0">
                  <c:v>15</c:v>
                </c:pt>
                <c:pt idx="1">
                  <c:v>14</c:v>
                </c:pt>
                <c:pt idx="2">
                  <c:v>16</c:v>
                </c:pt>
                <c:pt idx="3">
                  <c:v>13</c:v>
                </c:pt>
                <c:pt idx="4">
                  <c:v>14</c:v>
                </c:pt>
                <c:pt idx="5">
                  <c:v>11</c:v>
                </c:pt>
                <c:pt idx="6">
                  <c:v>8.4</c:v>
                </c:pt>
                <c:pt idx="7">
                  <c:v>8.3000000000000007</c:v>
                </c:pt>
                <c:pt idx="8">
                  <c:v>7.4</c:v>
                </c:pt>
                <c:pt idx="9">
                  <c:v>7.4</c:v>
                </c:pt>
                <c:pt idx="10">
                  <c:v>8.8000000000000007</c:v>
                </c:pt>
                <c:pt idx="11">
                  <c:v>7</c:v>
                </c:pt>
                <c:pt idx="12">
                  <c:v>8.1</c:v>
                </c:pt>
                <c:pt idx="13">
                  <c:v>12</c:v>
                </c:pt>
                <c:pt idx="14">
                  <c:v>9.1999999999999993</c:v>
                </c:pt>
                <c:pt idx="15">
                  <c:v>8.25</c:v>
                </c:pt>
                <c:pt idx="16">
                  <c:v>6.12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C0F-45E6-9AFF-543AC756D5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044460991"/>
        <c:axId val="2044473055"/>
      </c:lineChart>
      <c:catAx>
        <c:axId val="204446099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lv-LV" sz="800" b="1"/>
                  <a:t>Gads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lv-LV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v-LV"/>
          </a:p>
        </c:txPr>
        <c:crossAx val="2044473055"/>
        <c:crosses val="autoZero"/>
        <c:auto val="1"/>
        <c:lblAlgn val="ctr"/>
        <c:lblOffset val="100"/>
        <c:tickLblSkip val="2"/>
        <c:noMultiLvlLbl val="0"/>
      </c:catAx>
      <c:valAx>
        <c:axId val="2044473055"/>
        <c:scaling>
          <c:orientation val="minMax"/>
          <c:max val="20"/>
          <c:min val="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lv-LV" sz="800" b="1"/>
                  <a:t>mg/l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lv-LV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v-LV"/>
          </a:p>
        </c:txPr>
        <c:crossAx val="2044460991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lv-LV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lv-LV" sz="1100" b="1"/>
              <a:t>NH</a:t>
            </a:r>
            <a:r>
              <a:rPr lang="lv-LV" sz="1100" b="1" baseline="-25000"/>
              <a:t>4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lv-LV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Maarupe_1578!$K$5:$K$21</c:f>
              <c:numCache>
                <c:formatCode>General</c:formatCode>
                <c:ptCount val="17"/>
                <c:pt idx="0">
                  <c:v>1990</c:v>
                </c:pt>
                <c:pt idx="1">
                  <c:v>1991</c:v>
                </c:pt>
                <c:pt idx="2">
                  <c:v>1993</c:v>
                </c:pt>
                <c:pt idx="3">
                  <c:v>1994</c:v>
                </c:pt>
                <c:pt idx="4">
                  <c:v>1996</c:v>
                </c:pt>
                <c:pt idx="5">
                  <c:v>2001</c:v>
                </c:pt>
                <c:pt idx="6">
                  <c:v>2002</c:v>
                </c:pt>
                <c:pt idx="7">
                  <c:v>2003</c:v>
                </c:pt>
                <c:pt idx="8">
                  <c:v>2004</c:v>
                </c:pt>
                <c:pt idx="9">
                  <c:v>2005</c:v>
                </c:pt>
                <c:pt idx="10">
                  <c:v>2006</c:v>
                </c:pt>
                <c:pt idx="11">
                  <c:v>2007</c:v>
                </c:pt>
                <c:pt idx="12">
                  <c:v>2008</c:v>
                </c:pt>
                <c:pt idx="13">
                  <c:v>2009</c:v>
                </c:pt>
                <c:pt idx="14">
                  <c:v>2013</c:v>
                </c:pt>
                <c:pt idx="15">
                  <c:v>2014</c:v>
                </c:pt>
                <c:pt idx="16">
                  <c:v>2017</c:v>
                </c:pt>
              </c:numCache>
            </c:numRef>
          </c:cat>
          <c:val>
            <c:numRef>
              <c:f>Maarupe_1578!$K$5:$K$21</c:f>
              <c:numCache>
                <c:formatCode>General</c:formatCode>
                <c:ptCount val="17"/>
                <c:pt idx="0">
                  <c:v>1990</c:v>
                </c:pt>
                <c:pt idx="1">
                  <c:v>1991</c:v>
                </c:pt>
                <c:pt idx="2">
                  <c:v>1993</c:v>
                </c:pt>
                <c:pt idx="3">
                  <c:v>1994</c:v>
                </c:pt>
                <c:pt idx="4">
                  <c:v>1996</c:v>
                </c:pt>
                <c:pt idx="5">
                  <c:v>2001</c:v>
                </c:pt>
                <c:pt idx="6">
                  <c:v>2002</c:v>
                </c:pt>
                <c:pt idx="7">
                  <c:v>2003</c:v>
                </c:pt>
                <c:pt idx="8">
                  <c:v>2004</c:v>
                </c:pt>
                <c:pt idx="9">
                  <c:v>2005</c:v>
                </c:pt>
                <c:pt idx="10">
                  <c:v>2006</c:v>
                </c:pt>
                <c:pt idx="11">
                  <c:v>2007</c:v>
                </c:pt>
                <c:pt idx="12">
                  <c:v>2008</c:v>
                </c:pt>
                <c:pt idx="13">
                  <c:v>2009</c:v>
                </c:pt>
                <c:pt idx="14">
                  <c:v>2013</c:v>
                </c:pt>
                <c:pt idx="15">
                  <c:v>2014</c:v>
                </c:pt>
                <c:pt idx="16">
                  <c:v>2017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095-4173-A286-403DF8C34D50}"/>
            </c:ext>
          </c:extLst>
        </c:ser>
        <c:ser>
          <c:idx val="1"/>
          <c:order val="1"/>
          <c:spPr>
            <a:ln w="1270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6166994750656167"/>
                  <c:y val="3.7510936132983376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8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lv-LV"/>
                </a:p>
              </c:txPr>
            </c:trendlineLbl>
          </c:trendline>
          <c:cat>
            <c:numRef>
              <c:f>Maarupe_1578!$K$5:$K$21</c:f>
              <c:numCache>
                <c:formatCode>General</c:formatCode>
                <c:ptCount val="17"/>
                <c:pt idx="0">
                  <c:v>1990</c:v>
                </c:pt>
                <c:pt idx="1">
                  <c:v>1991</c:v>
                </c:pt>
                <c:pt idx="2">
                  <c:v>1993</c:v>
                </c:pt>
                <c:pt idx="3">
                  <c:v>1994</c:v>
                </c:pt>
                <c:pt idx="4">
                  <c:v>1996</c:v>
                </c:pt>
                <c:pt idx="5">
                  <c:v>2001</c:v>
                </c:pt>
                <c:pt idx="6">
                  <c:v>2002</c:v>
                </c:pt>
                <c:pt idx="7">
                  <c:v>2003</c:v>
                </c:pt>
                <c:pt idx="8">
                  <c:v>2004</c:v>
                </c:pt>
                <c:pt idx="9">
                  <c:v>2005</c:v>
                </c:pt>
                <c:pt idx="10">
                  <c:v>2006</c:v>
                </c:pt>
                <c:pt idx="11">
                  <c:v>2007</c:v>
                </c:pt>
                <c:pt idx="12">
                  <c:v>2008</c:v>
                </c:pt>
                <c:pt idx="13">
                  <c:v>2009</c:v>
                </c:pt>
                <c:pt idx="14">
                  <c:v>2013</c:v>
                </c:pt>
                <c:pt idx="15">
                  <c:v>2014</c:v>
                </c:pt>
                <c:pt idx="16">
                  <c:v>2017</c:v>
                </c:pt>
              </c:numCache>
            </c:numRef>
          </c:cat>
          <c:val>
            <c:numRef>
              <c:f>Maarupe_1578!$R$5:$R$21</c:f>
              <c:numCache>
                <c:formatCode>0.00</c:formatCode>
                <c:ptCount val="17"/>
                <c:pt idx="0">
                  <c:v>0.1</c:v>
                </c:pt>
                <c:pt idx="2">
                  <c:v>0.129</c:v>
                </c:pt>
                <c:pt idx="4">
                  <c:v>0.16800000000000001</c:v>
                </c:pt>
                <c:pt idx="5">
                  <c:v>0.18099999999999999</c:v>
                </c:pt>
                <c:pt idx="6">
                  <c:v>0.16800000000000001</c:v>
                </c:pt>
                <c:pt idx="7">
                  <c:v>0.155</c:v>
                </c:pt>
                <c:pt idx="8">
                  <c:v>0.20599999999999999</c:v>
                </c:pt>
                <c:pt idx="9">
                  <c:v>0.11600000000000001</c:v>
                </c:pt>
                <c:pt idx="10">
                  <c:v>0.16800000000000001</c:v>
                </c:pt>
                <c:pt idx="11">
                  <c:v>0.19400000000000001</c:v>
                </c:pt>
                <c:pt idx="12">
                  <c:v>6.8000000000000005E-2</c:v>
                </c:pt>
                <c:pt idx="13">
                  <c:v>0.14199999999999999</c:v>
                </c:pt>
                <c:pt idx="14">
                  <c:v>6.4390000000000003E-2</c:v>
                </c:pt>
                <c:pt idx="15">
                  <c:v>0.14000000000000001</c:v>
                </c:pt>
                <c:pt idx="16">
                  <c:v>0.156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095-4173-A286-403DF8C34D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994360319"/>
        <c:axId val="1994358655"/>
      </c:lineChart>
      <c:catAx>
        <c:axId val="1994360319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lv-LV" sz="800" b="1"/>
                  <a:t>Gads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lv-LV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v-LV"/>
          </a:p>
        </c:txPr>
        <c:crossAx val="1994358655"/>
        <c:crosses val="autoZero"/>
        <c:auto val="1"/>
        <c:lblAlgn val="ctr"/>
        <c:lblOffset val="100"/>
        <c:tickLblSkip val="2"/>
        <c:noMultiLvlLbl val="0"/>
      </c:catAx>
      <c:valAx>
        <c:axId val="1994358655"/>
        <c:scaling>
          <c:orientation val="minMax"/>
          <c:max val="0.25"/>
          <c:min val="5.000000000000001E-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lv-LV" sz="800" b="1"/>
                  <a:t>mg/l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lv-LV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v-LV"/>
          </a:p>
        </c:txPr>
        <c:crossAx val="1994360319"/>
        <c:crosses val="autoZero"/>
        <c:crossBetween val="between"/>
        <c:minorUnit val="5.000000000000001E-3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lv-LV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603250</xdr:colOff>
      <xdr:row>2</xdr:row>
      <xdr:rowOff>173567</xdr:rowOff>
    </xdr:from>
    <xdr:to>
      <xdr:col>26</xdr:col>
      <xdr:colOff>264583</xdr:colOff>
      <xdr:row>17</xdr:row>
      <xdr:rowOff>59267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D83DF4C-CAE0-4D90-83A4-5498ECE7FD0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18</xdr:col>
      <xdr:colOff>597958</xdr:colOff>
      <xdr:row>19</xdr:row>
      <xdr:rowOff>14817</xdr:rowOff>
    </xdr:from>
    <xdr:to>
      <xdr:col>26</xdr:col>
      <xdr:colOff>259291</xdr:colOff>
      <xdr:row>32</xdr:row>
      <xdr:rowOff>143934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499F5FAB-DC65-4350-B838-F0903923D4D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R34"/>
  <sheetViews>
    <sheetView tabSelected="1" zoomScale="90" zoomScaleNormal="90" workbookViewId="0">
      <selection activeCell="C35" sqref="C35"/>
    </sheetView>
  </sheetViews>
  <sheetFormatPr defaultRowHeight="15" x14ac:dyDescent="0.25"/>
  <cols>
    <col min="2" max="2" width="14.28515625" customWidth="1"/>
    <col min="4" max="4" width="8.140625" customWidth="1"/>
    <col min="5" max="5" width="7.42578125" customWidth="1"/>
    <col min="6" max="6" width="7.85546875" customWidth="1"/>
    <col min="7" max="7" width="14" customWidth="1"/>
    <col min="8" max="8" width="14.85546875" customWidth="1"/>
    <col min="9" max="9" width="9.42578125" customWidth="1"/>
    <col min="10" max="10" width="6.85546875" customWidth="1"/>
    <col min="11" max="11" width="11.140625" customWidth="1"/>
    <col min="13" max="13" width="7.7109375" customWidth="1"/>
    <col min="14" max="14" width="7.5703125" customWidth="1"/>
    <col min="15" max="15" width="8.28515625" customWidth="1"/>
    <col min="16" max="16" width="13.7109375" customWidth="1"/>
    <col min="17" max="17" width="14.5703125" customWidth="1"/>
    <col min="18" max="18" width="11.7109375" customWidth="1"/>
    <col min="19" max="19" width="11" customWidth="1"/>
  </cols>
  <sheetData>
    <row r="2" spans="1:18" x14ac:dyDescent="0.25">
      <c r="A2" s="4"/>
      <c r="B2" s="4"/>
      <c r="C2" s="4"/>
      <c r="D2" s="4"/>
      <c r="E2" s="4"/>
      <c r="F2" s="4"/>
      <c r="G2" s="4"/>
      <c r="H2" s="4"/>
      <c r="I2" s="4"/>
      <c r="J2" s="4"/>
    </row>
    <row r="3" spans="1:18" x14ac:dyDescent="0.25">
      <c r="A3" s="5"/>
      <c r="B3" s="76" t="s">
        <v>0</v>
      </c>
      <c r="C3" s="79" t="s">
        <v>5</v>
      </c>
      <c r="D3" s="79"/>
      <c r="E3" s="79"/>
      <c r="F3" s="79"/>
      <c r="G3" s="79"/>
      <c r="H3" s="79"/>
      <c r="I3" s="80"/>
      <c r="J3" s="61"/>
      <c r="K3" s="72" t="s">
        <v>24</v>
      </c>
      <c r="L3" s="27" t="s">
        <v>6</v>
      </c>
      <c r="M3" s="7" t="s">
        <v>7</v>
      </c>
      <c r="N3" s="8" t="s">
        <v>8</v>
      </c>
      <c r="O3" s="27" t="s">
        <v>9</v>
      </c>
      <c r="P3" s="7" t="s">
        <v>3</v>
      </c>
      <c r="Q3" s="7" t="s">
        <v>4</v>
      </c>
      <c r="R3" s="7" t="s">
        <v>13</v>
      </c>
    </row>
    <row r="4" spans="1:18" x14ac:dyDescent="0.25">
      <c r="A4" s="5"/>
      <c r="B4" s="77"/>
      <c r="C4" s="6" t="s">
        <v>6</v>
      </c>
      <c r="D4" s="7" t="s">
        <v>7</v>
      </c>
      <c r="E4" s="8" t="s">
        <v>8</v>
      </c>
      <c r="F4" s="6" t="s">
        <v>9</v>
      </c>
      <c r="G4" s="7" t="s">
        <v>3</v>
      </c>
      <c r="H4" s="7" t="s">
        <v>4</v>
      </c>
      <c r="I4" s="7" t="s">
        <v>13</v>
      </c>
      <c r="J4" s="61"/>
      <c r="K4" s="72"/>
      <c r="L4" s="73" t="s">
        <v>2</v>
      </c>
      <c r="M4" s="73"/>
      <c r="N4" s="73"/>
      <c r="O4" s="26" t="s">
        <v>1</v>
      </c>
      <c r="P4" s="74" t="s">
        <v>2</v>
      </c>
      <c r="Q4" s="73"/>
      <c r="R4" s="7" t="s">
        <v>1</v>
      </c>
    </row>
    <row r="5" spans="1:18" x14ac:dyDescent="0.25">
      <c r="A5" s="5"/>
      <c r="B5" s="78"/>
      <c r="C5" s="74" t="s">
        <v>2</v>
      </c>
      <c r="D5" s="73"/>
      <c r="E5" s="73"/>
      <c r="F5" s="9" t="s">
        <v>1</v>
      </c>
      <c r="G5" s="74" t="s">
        <v>2</v>
      </c>
      <c r="H5" s="73"/>
      <c r="I5" s="7" t="s">
        <v>1</v>
      </c>
      <c r="J5" s="61"/>
      <c r="K5" s="48">
        <v>1990</v>
      </c>
      <c r="L5" s="11"/>
      <c r="M5" s="11"/>
      <c r="N5" s="11"/>
      <c r="O5" s="12">
        <v>15</v>
      </c>
      <c r="P5" s="11"/>
      <c r="Q5" s="13"/>
      <c r="R5" s="14">
        <v>0.1</v>
      </c>
    </row>
    <row r="6" spans="1:18" x14ac:dyDescent="0.25">
      <c r="A6" s="5"/>
      <c r="B6" s="10">
        <v>33008</v>
      </c>
      <c r="C6" s="11"/>
      <c r="D6" s="11"/>
      <c r="E6" s="11"/>
      <c r="F6" s="12">
        <v>15</v>
      </c>
      <c r="G6" s="11"/>
      <c r="H6" s="13"/>
      <c r="I6" s="14">
        <v>0.1</v>
      </c>
      <c r="J6" s="61"/>
      <c r="K6" s="62">
        <v>1991</v>
      </c>
      <c r="L6" s="16"/>
      <c r="M6" s="16"/>
      <c r="N6" s="16"/>
      <c r="O6" s="17">
        <v>14</v>
      </c>
      <c r="P6" s="16"/>
      <c r="Q6" s="18"/>
      <c r="R6" s="19"/>
    </row>
    <row r="7" spans="1:18" x14ac:dyDescent="0.25">
      <c r="A7" s="5"/>
      <c r="B7" s="15">
        <v>33260</v>
      </c>
      <c r="C7" s="16"/>
      <c r="D7" s="16"/>
      <c r="E7" s="16"/>
      <c r="F7" s="17">
        <v>14</v>
      </c>
      <c r="G7" s="16"/>
      <c r="H7" s="18"/>
      <c r="I7" s="19"/>
      <c r="J7" s="61"/>
      <c r="K7" s="62">
        <v>1993</v>
      </c>
      <c r="L7" s="16"/>
      <c r="M7" s="16"/>
      <c r="N7" s="16"/>
      <c r="O7" s="17">
        <v>16</v>
      </c>
      <c r="P7" s="16"/>
      <c r="Q7" s="18"/>
      <c r="R7" s="19">
        <v>0.129</v>
      </c>
    </row>
    <row r="8" spans="1:18" x14ac:dyDescent="0.25">
      <c r="A8" s="5"/>
      <c r="B8" s="15">
        <v>34236</v>
      </c>
      <c r="C8" s="16"/>
      <c r="D8" s="16"/>
      <c r="E8" s="16"/>
      <c r="F8" s="17">
        <v>16</v>
      </c>
      <c r="G8" s="16"/>
      <c r="H8" s="18"/>
      <c r="I8" s="19">
        <v>0.129</v>
      </c>
      <c r="J8" s="61"/>
      <c r="K8" s="62">
        <v>1994</v>
      </c>
      <c r="L8" s="16"/>
      <c r="M8" s="16"/>
      <c r="N8" s="16"/>
      <c r="O8" s="17">
        <v>13</v>
      </c>
      <c r="P8" s="16"/>
      <c r="Q8" s="18"/>
      <c r="R8" s="19"/>
    </row>
    <row r="9" spans="1:18" x14ac:dyDescent="0.25">
      <c r="A9" s="5"/>
      <c r="B9" s="15">
        <v>34681</v>
      </c>
      <c r="C9" s="16"/>
      <c r="D9" s="16"/>
      <c r="E9" s="16"/>
      <c r="F9" s="17">
        <v>13</v>
      </c>
      <c r="G9" s="16"/>
      <c r="H9" s="18"/>
      <c r="I9" s="19"/>
      <c r="J9" s="61"/>
      <c r="K9" s="62">
        <v>1996</v>
      </c>
      <c r="L9" s="16"/>
      <c r="M9" s="16"/>
      <c r="N9" s="16"/>
      <c r="O9" s="17">
        <v>14</v>
      </c>
      <c r="P9" s="16"/>
      <c r="Q9" s="18"/>
      <c r="R9" s="19">
        <v>0.16800000000000001</v>
      </c>
    </row>
    <row r="10" spans="1:18" x14ac:dyDescent="0.25">
      <c r="A10" s="5"/>
      <c r="B10" s="10">
        <v>35417</v>
      </c>
      <c r="C10" s="16"/>
      <c r="D10" s="16"/>
      <c r="E10" s="16"/>
      <c r="F10" s="17">
        <v>14</v>
      </c>
      <c r="G10" s="16"/>
      <c r="H10" s="18"/>
      <c r="I10" s="19">
        <v>0.16800000000000001</v>
      </c>
      <c r="J10" s="61"/>
      <c r="K10" s="62">
        <v>2001</v>
      </c>
      <c r="L10" s="16"/>
      <c r="M10" s="16"/>
      <c r="N10" s="16"/>
      <c r="O10" s="17">
        <v>11</v>
      </c>
      <c r="P10" s="16"/>
      <c r="Q10" s="18"/>
      <c r="R10" s="19">
        <v>0.18099999999999999</v>
      </c>
    </row>
    <row r="11" spans="1:18" x14ac:dyDescent="0.25">
      <c r="A11" s="5"/>
      <c r="B11" s="20">
        <v>37179</v>
      </c>
      <c r="C11" s="16"/>
      <c r="D11" s="16"/>
      <c r="E11" s="16"/>
      <c r="F11" s="17">
        <v>11</v>
      </c>
      <c r="G11" s="16"/>
      <c r="H11" s="18"/>
      <c r="I11" s="19">
        <v>0.18099999999999999</v>
      </c>
      <c r="J11" s="61"/>
      <c r="K11" s="63">
        <v>2002</v>
      </c>
      <c r="L11" s="16"/>
      <c r="M11" s="16"/>
      <c r="N11" s="16"/>
      <c r="O11" s="17">
        <v>8.4</v>
      </c>
      <c r="P11" s="16"/>
      <c r="Q11" s="18"/>
      <c r="R11" s="19">
        <v>0.16800000000000001</v>
      </c>
    </row>
    <row r="12" spans="1:18" x14ac:dyDescent="0.25">
      <c r="A12" s="5"/>
      <c r="B12" s="15">
        <v>37460</v>
      </c>
      <c r="C12" s="16"/>
      <c r="D12" s="16"/>
      <c r="E12" s="16"/>
      <c r="F12" s="17">
        <v>8.4</v>
      </c>
      <c r="G12" s="16"/>
      <c r="H12" s="18"/>
      <c r="I12" s="19">
        <v>0.16800000000000001</v>
      </c>
      <c r="J12" s="61"/>
      <c r="K12" s="63">
        <v>2003</v>
      </c>
      <c r="L12" s="16"/>
      <c r="M12" s="16"/>
      <c r="N12" s="16"/>
      <c r="O12" s="17">
        <v>8.3000000000000007</v>
      </c>
      <c r="P12" s="16"/>
      <c r="Q12" s="18"/>
      <c r="R12" s="19">
        <v>0.155</v>
      </c>
    </row>
    <row r="13" spans="1:18" x14ac:dyDescent="0.25">
      <c r="A13" s="5"/>
      <c r="B13" s="15">
        <v>37924</v>
      </c>
      <c r="C13" s="16"/>
      <c r="D13" s="16"/>
      <c r="E13" s="16"/>
      <c r="F13" s="17">
        <v>8.3000000000000007</v>
      </c>
      <c r="G13" s="16"/>
      <c r="H13" s="18"/>
      <c r="I13" s="19">
        <v>0.155</v>
      </c>
      <c r="J13" s="61"/>
      <c r="K13" s="63">
        <v>2004</v>
      </c>
      <c r="L13" s="16"/>
      <c r="M13" s="16"/>
      <c r="N13" s="16"/>
      <c r="O13" s="17">
        <v>7.4</v>
      </c>
      <c r="P13" s="16"/>
      <c r="Q13" s="18"/>
      <c r="R13" s="19">
        <v>0.20599999999999999</v>
      </c>
    </row>
    <row r="14" spans="1:18" x14ac:dyDescent="0.25">
      <c r="A14" s="5"/>
      <c r="B14" s="10">
        <v>38187</v>
      </c>
      <c r="C14" s="16"/>
      <c r="D14" s="16"/>
      <c r="E14" s="16"/>
      <c r="F14" s="17">
        <v>7.4</v>
      </c>
      <c r="G14" s="16"/>
      <c r="H14" s="18"/>
      <c r="I14" s="19">
        <v>0.20599999999999999</v>
      </c>
      <c r="J14" s="61"/>
      <c r="K14" s="48">
        <v>2005</v>
      </c>
      <c r="L14" s="16"/>
      <c r="M14" s="16"/>
      <c r="N14" s="16"/>
      <c r="O14" s="17">
        <v>7.4</v>
      </c>
      <c r="P14" s="16"/>
      <c r="Q14" s="18"/>
      <c r="R14" s="19">
        <v>0.11600000000000001</v>
      </c>
    </row>
    <row r="15" spans="1:18" x14ac:dyDescent="0.25">
      <c r="A15" s="5"/>
      <c r="B15" s="20">
        <v>38651</v>
      </c>
      <c r="C15" s="16"/>
      <c r="D15" s="16"/>
      <c r="E15" s="16"/>
      <c r="F15" s="17">
        <v>7.4</v>
      </c>
      <c r="G15" s="16"/>
      <c r="H15" s="18"/>
      <c r="I15" s="19">
        <v>0.11600000000000001</v>
      </c>
      <c r="J15" s="61"/>
      <c r="K15" s="63">
        <v>2006</v>
      </c>
      <c r="L15" s="16"/>
      <c r="M15" s="16"/>
      <c r="N15" s="16"/>
      <c r="O15" s="17">
        <v>8.8000000000000007</v>
      </c>
      <c r="P15" s="16"/>
      <c r="Q15" s="18"/>
      <c r="R15" s="19">
        <v>0.16800000000000001</v>
      </c>
    </row>
    <row r="16" spans="1:18" x14ac:dyDescent="0.25">
      <c r="A16" s="5"/>
      <c r="B16" s="20">
        <v>38876</v>
      </c>
      <c r="C16" s="16"/>
      <c r="D16" s="16"/>
      <c r="E16" s="16"/>
      <c r="F16" s="17">
        <v>8.8000000000000007</v>
      </c>
      <c r="G16" s="16"/>
      <c r="H16" s="18"/>
      <c r="I16" s="19">
        <v>0.16800000000000001</v>
      </c>
      <c r="J16" s="61"/>
      <c r="K16" s="48">
        <v>2007</v>
      </c>
      <c r="L16" s="16"/>
      <c r="M16" s="16"/>
      <c r="N16" s="16"/>
      <c r="O16" s="17">
        <v>7</v>
      </c>
      <c r="P16" s="16"/>
      <c r="Q16" s="18"/>
      <c r="R16" s="19">
        <v>0.19400000000000001</v>
      </c>
    </row>
    <row r="17" spans="1:18" x14ac:dyDescent="0.25">
      <c r="A17" s="5"/>
      <c r="B17" s="20">
        <v>39232</v>
      </c>
      <c r="C17" s="16"/>
      <c r="D17" s="16"/>
      <c r="E17" s="16"/>
      <c r="F17" s="17">
        <v>7</v>
      </c>
      <c r="G17" s="16"/>
      <c r="H17" s="18"/>
      <c r="I17" s="19">
        <v>0.19400000000000001</v>
      </c>
      <c r="J17" s="61"/>
      <c r="K17" s="62">
        <v>2008</v>
      </c>
      <c r="L17" s="16"/>
      <c r="M17" s="16"/>
      <c r="N17" s="16"/>
      <c r="O17" s="17">
        <v>8.1</v>
      </c>
      <c r="P17" s="16"/>
      <c r="Q17" s="18"/>
      <c r="R17" s="19">
        <v>6.8000000000000005E-2</v>
      </c>
    </row>
    <row r="18" spans="1:18" x14ac:dyDescent="0.25">
      <c r="A18" s="5"/>
      <c r="B18" s="21">
        <v>39562</v>
      </c>
      <c r="C18" s="16"/>
      <c r="D18" s="16"/>
      <c r="E18" s="16"/>
      <c r="F18" s="17">
        <v>8.1</v>
      </c>
      <c r="G18" s="16"/>
      <c r="H18" s="18"/>
      <c r="I18" s="19">
        <v>6.8000000000000005E-2</v>
      </c>
      <c r="J18" s="61"/>
      <c r="K18" s="62">
        <v>2009</v>
      </c>
      <c r="L18" s="16"/>
      <c r="M18" s="16"/>
      <c r="N18" s="22">
        <v>5</v>
      </c>
      <c r="O18" s="17">
        <v>12</v>
      </c>
      <c r="P18" s="16"/>
      <c r="Q18" s="18"/>
      <c r="R18" s="22">
        <v>0.14199999999999999</v>
      </c>
    </row>
    <row r="19" spans="1:18" x14ac:dyDescent="0.25">
      <c r="A19" s="5"/>
      <c r="B19" s="20">
        <v>39924</v>
      </c>
      <c r="C19" s="16"/>
      <c r="D19" s="16"/>
      <c r="E19" s="22">
        <v>5</v>
      </c>
      <c r="F19" s="17">
        <v>12</v>
      </c>
      <c r="G19" s="16"/>
      <c r="H19" s="18"/>
      <c r="I19" s="22">
        <v>0.14199999999999999</v>
      </c>
      <c r="J19" s="61"/>
      <c r="K19" s="62">
        <v>2013</v>
      </c>
      <c r="L19" s="39"/>
      <c r="M19" s="39"/>
      <c r="N19" s="40">
        <v>0.115</v>
      </c>
      <c r="O19" s="41">
        <v>9.1999999999999993</v>
      </c>
      <c r="P19" s="39"/>
      <c r="Q19" s="42"/>
      <c r="R19" s="22">
        <v>6.4390000000000003E-2</v>
      </c>
    </row>
    <row r="20" spans="1:18" x14ac:dyDescent="0.25">
      <c r="A20" s="5"/>
      <c r="B20" s="30">
        <v>41396.569444444445</v>
      </c>
      <c r="C20" s="16"/>
      <c r="D20" s="16"/>
      <c r="E20" s="31">
        <v>0.23</v>
      </c>
      <c r="F20" s="17">
        <v>9.1999999999999993</v>
      </c>
      <c r="G20" s="16"/>
      <c r="H20" s="18"/>
      <c r="I20" s="22">
        <v>6.4390000000000003E-2</v>
      </c>
      <c r="J20" s="61"/>
      <c r="K20" s="62">
        <v>2014</v>
      </c>
      <c r="L20" s="39"/>
      <c r="M20" s="39"/>
      <c r="N20" s="40"/>
      <c r="O20" s="41">
        <v>8.25</v>
      </c>
      <c r="P20" s="39"/>
      <c r="Q20" s="42"/>
      <c r="R20" s="19">
        <v>0.14000000000000001</v>
      </c>
    </row>
    <row r="21" spans="1:18" x14ac:dyDescent="0.25">
      <c r="A21" s="5"/>
      <c r="B21" s="20">
        <v>41933.578472222223</v>
      </c>
      <c r="C21" s="16"/>
      <c r="D21" s="16"/>
      <c r="E21" s="22"/>
      <c r="F21" s="17">
        <v>8.25</v>
      </c>
      <c r="G21" s="16"/>
      <c r="H21" s="18"/>
      <c r="I21" s="19">
        <v>0.14000000000000001</v>
      </c>
      <c r="J21" s="61"/>
      <c r="K21" s="64">
        <v>2017</v>
      </c>
      <c r="L21" s="39">
        <v>0.1</v>
      </c>
      <c r="M21" s="41">
        <v>1</v>
      </c>
      <c r="N21" s="40">
        <v>0.97</v>
      </c>
      <c r="O21" s="41">
        <v>6.12</v>
      </c>
      <c r="P21" s="39">
        <v>0.1</v>
      </c>
      <c r="Q21" s="42">
        <v>0.05</v>
      </c>
      <c r="R21" s="22">
        <v>0.156</v>
      </c>
    </row>
    <row r="22" spans="1:18" ht="25.5" x14ac:dyDescent="0.25">
      <c r="A22" s="5"/>
      <c r="B22" s="15">
        <v>42907.52847222222</v>
      </c>
      <c r="C22" s="32">
        <v>0.2</v>
      </c>
      <c r="D22" s="33">
        <v>2</v>
      </c>
      <c r="E22" s="22">
        <v>0.97</v>
      </c>
      <c r="F22" s="17">
        <v>6.12</v>
      </c>
      <c r="G22" s="32">
        <v>0.2</v>
      </c>
      <c r="H22" s="34">
        <v>0.1</v>
      </c>
      <c r="I22" s="31">
        <v>0.156</v>
      </c>
      <c r="J22" s="61"/>
      <c r="K22" s="23" t="s">
        <v>10</v>
      </c>
      <c r="L22" s="25">
        <v>5</v>
      </c>
      <c r="M22" s="23">
        <v>10</v>
      </c>
      <c r="N22" s="23">
        <v>7</v>
      </c>
      <c r="O22" s="23">
        <v>190</v>
      </c>
      <c r="P22" s="23">
        <v>6</v>
      </c>
      <c r="Q22" s="23">
        <v>1.5</v>
      </c>
      <c r="R22" s="24" t="s">
        <v>14</v>
      </c>
    </row>
    <row r="23" spans="1:18" x14ac:dyDescent="0.25">
      <c r="A23" s="5"/>
      <c r="B23" s="55">
        <v>43601.574999999997</v>
      </c>
      <c r="C23" s="56">
        <v>0.2</v>
      </c>
      <c r="D23" s="56">
        <v>2.2000000000000002</v>
      </c>
      <c r="E23" s="57">
        <v>1.62</v>
      </c>
      <c r="F23" s="58">
        <v>7.8</v>
      </c>
      <c r="G23" s="56">
        <v>0.2</v>
      </c>
      <c r="H23" s="59">
        <v>0.1</v>
      </c>
      <c r="I23" s="60">
        <v>0.16</v>
      </c>
      <c r="J23" s="4"/>
      <c r="K23" s="36"/>
      <c r="L23" s="37"/>
      <c r="M23" s="36"/>
      <c r="N23" s="36"/>
      <c r="O23" s="36"/>
      <c r="P23" s="36"/>
      <c r="Q23" s="36"/>
      <c r="R23" s="38"/>
    </row>
    <row r="24" spans="1:18" x14ac:dyDescent="0.25">
      <c r="A24" s="35"/>
      <c r="B24" s="44"/>
      <c r="C24" s="45"/>
      <c r="D24" s="45"/>
      <c r="E24" s="46"/>
      <c r="F24" s="47"/>
      <c r="G24" s="45"/>
      <c r="H24" s="45"/>
      <c r="I24" s="46"/>
      <c r="J24" s="4"/>
      <c r="K24" s="4" t="s">
        <v>12</v>
      </c>
      <c r="L24" s="4">
        <f t="shared" ref="L24:R24" si="0">COUNT(L5:L21)</f>
        <v>1</v>
      </c>
      <c r="M24" s="4">
        <f t="shared" si="0"/>
        <v>1</v>
      </c>
      <c r="N24" s="4">
        <f t="shared" si="0"/>
        <v>3</v>
      </c>
      <c r="O24" s="4">
        <f t="shared" si="0"/>
        <v>17</v>
      </c>
      <c r="P24" s="4">
        <f t="shared" si="0"/>
        <v>1</v>
      </c>
      <c r="Q24" s="4">
        <f t="shared" si="0"/>
        <v>1</v>
      </c>
      <c r="R24" s="4">
        <f t="shared" si="0"/>
        <v>15</v>
      </c>
    </row>
    <row r="25" spans="1:18" x14ac:dyDescent="0.25">
      <c r="A25" s="4"/>
      <c r="B25" s="4"/>
      <c r="C25" s="4"/>
      <c r="D25" s="4"/>
      <c r="E25" s="4"/>
      <c r="F25" s="4"/>
      <c r="G25" s="4"/>
      <c r="H25" s="4"/>
      <c r="I25" s="4"/>
      <c r="J25" s="4"/>
      <c r="K25" s="4" t="s">
        <v>17</v>
      </c>
      <c r="L25" s="2">
        <f t="shared" ref="L25:R25" si="1">MIN(L5:L21)</f>
        <v>0.1</v>
      </c>
      <c r="M25" s="2">
        <f t="shared" si="1"/>
        <v>1</v>
      </c>
      <c r="N25" s="43">
        <f t="shared" si="1"/>
        <v>0.115</v>
      </c>
      <c r="O25" s="2">
        <f t="shared" si="1"/>
        <v>6.12</v>
      </c>
      <c r="P25" s="2">
        <f t="shared" si="1"/>
        <v>0.1</v>
      </c>
      <c r="Q25" s="43">
        <f t="shared" si="1"/>
        <v>0.05</v>
      </c>
      <c r="R25" s="43">
        <f t="shared" si="1"/>
        <v>6.4390000000000003E-2</v>
      </c>
    </row>
    <row r="26" spans="1:18" x14ac:dyDescent="0.25">
      <c r="A26" s="4"/>
      <c r="B26" s="75" t="s">
        <v>11</v>
      </c>
      <c r="C26" s="75"/>
      <c r="D26" s="75"/>
      <c r="E26" s="75"/>
      <c r="F26" s="1"/>
      <c r="G26" s="1"/>
      <c r="H26" s="1"/>
      <c r="I26" s="1"/>
      <c r="J26" s="4"/>
      <c r="K26" s="4" t="s">
        <v>18</v>
      </c>
      <c r="L26" s="2">
        <f t="shared" ref="L26:R26" si="2">MAX(L5:L21)</f>
        <v>0.1</v>
      </c>
      <c r="M26" s="2">
        <f t="shared" si="2"/>
        <v>1</v>
      </c>
      <c r="N26" s="43">
        <f t="shared" si="2"/>
        <v>5</v>
      </c>
      <c r="O26" s="2">
        <f t="shared" si="2"/>
        <v>16</v>
      </c>
      <c r="P26" s="2">
        <f t="shared" si="2"/>
        <v>0.1</v>
      </c>
      <c r="Q26" s="43">
        <f t="shared" si="2"/>
        <v>0.05</v>
      </c>
      <c r="R26" s="43">
        <f t="shared" si="2"/>
        <v>0.20599999999999999</v>
      </c>
    </row>
    <row r="27" spans="1:18" x14ac:dyDescent="0.25">
      <c r="A27" s="4"/>
      <c r="B27" s="4"/>
      <c r="C27" s="3"/>
      <c r="D27" s="3"/>
      <c r="E27" s="3"/>
      <c r="F27" s="3"/>
      <c r="G27" s="3"/>
      <c r="H27" s="3"/>
      <c r="I27" s="3"/>
      <c r="J27" s="4"/>
      <c r="K27" s="4" t="s">
        <v>15</v>
      </c>
      <c r="L27" s="3">
        <f t="shared" ref="L27:R27" si="3">MEDIAN(L5:L21)</f>
        <v>0.1</v>
      </c>
      <c r="M27" s="3">
        <f t="shared" si="3"/>
        <v>1</v>
      </c>
      <c r="N27" s="3">
        <f t="shared" si="3"/>
        <v>0.97</v>
      </c>
      <c r="O27" s="3">
        <f t="shared" si="3"/>
        <v>8.8000000000000007</v>
      </c>
      <c r="P27" s="3">
        <f t="shared" si="3"/>
        <v>0.1</v>
      </c>
      <c r="Q27" s="3">
        <f t="shared" si="3"/>
        <v>0.05</v>
      </c>
      <c r="R27" s="3">
        <f t="shared" si="3"/>
        <v>0.155</v>
      </c>
    </row>
    <row r="28" spans="1:18" x14ac:dyDescent="0.25">
      <c r="A28" s="1" t="s">
        <v>21</v>
      </c>
      <c r="B28" s="49"/>
      <c r="C28" s="71" t="s">
        <v>22</v>
      </c>
      <c r="D28" s="71"/>
      <c r="E28" s="71"/>
      <c r="F28" s="71"/>
      <c r="G28" s="71"/>
      <c r="H28" s="71"/>
      <c r="I28" s="50"/>
      <c r="J28" s="4"/>
      <c r="K28" s="4" t="s">
        <v>19</v>
      </c>
      <c r="L28" s="3">
        <f t="shared" ref="L28:R28" si="4">_xlfn.VAR.P(L5:L21)</f>
        <v>0</v>
      </c>
      <c r="M28" s="3">
        <f t="shared" si="4"/>
        <v>0</v>
      </c>
      <c r="N28" s="3">
        <f t="shared" si="4"/>
        <v>4.5372388888888873</v>
      </c>
      <c r="O28" s="3">
        <f t="shared" si="4"/>
        <v>9.2852816608996438</v>
      </c>
      <c r="P28" s="3">
        <f t="shared" si="4"/>
        <v>0</v>
      </c>
      <c r="Q28" s="3">
        <f t="shared" si="4"/>
        <v>0</v>
      </c>
      <c r="R28" s="3">
        <f t="shared" si="4"/>
        <v>1.6522223528888901E-3</v>
      </c>
    </row>
    <row r="29" spans="1:18" x14ac:dyDescent="0.25">
      <c r="A29" s="1" t="s">
        <v>21</v>
      </c>
      <c r="B29" s="51"/>
      <c r="C29" s="71" t="s">
        <v>25</v>
      </c>
      <c r="D29" s="71"/>
      <c r="E29" s="71"/>
      <c r="F29" s="71"/>
      <c r="G29" s="71"/>
      <c r="H29" s="71"/>
      <c r="I29" s="71"/>
      <c r="J29" s="4"/>
      <c r="K29" s="4" t="s">
        <v>20</v>
      </c>
      <c r="L29" s="3">
        <f t="shared" ref="L29:R29" si="5">_xlfn.STDEV.P(L5:L21)</f>
        <v>0</v>
      </c>
      <c r="M29" s="3">
        <f t="shared" si="5"/>
        <v>0</v>
      </c>
      <c r="N29" s="3">
        <f t="shared" si="5"/>
        <v>2.1300795498968781</v>
      </c>
      <c r="O29" s="3">
        <f t="shared" si="5"/>
        <v>3.0471760140988975</v>
      </c>
      <c r="P29" s="3">
        <f t="shared" si="5"/>
        <v>0</v>
      </c>
      <c r="Q29" s="3">
        <f t="shared" si="5"/>
        <v>0</v>
      </c>
      <c r="R29" s="3">
        <f t="shared" si="5"/>
        <v>4.0647538091364031E-2</v>
      </c>
    </row>
    <row r="30" spans="1:18" x14ac:dyDescent="0.25">
      <c r="A30" s="1" t="s">
        <v>21</v>
      </c>
      <c r="B30" s="52"/>
      <c r="C30" s="53" t="s">
        <v>26</v>
      </c>
      <c r="D30" s="53"/>
      <c r="E30" s="53"/>
      <c r="F30" s="53"/>
      <c r="G30" s="53"/>
      <c r="H30" s="53"/>
      <c r="I30" s="53"/>
      <c r="J30" s="4"/>
      <c r="K30" s="4" t="s">
        <v>16</v>
      </c>
      <c r="L30" s="3"/>
      <c r="M30" s="3"/>
      <c r="N30" s="3">
        <f t="shared" ref="N30" si="6">_xlfn.CONFIDENCE.T(0.05,N29,N24)</f>
        <v>5.2914109389270063</v>
      </c>
      <c r="O30" s="3">
        <f t="shared" ref="O30" si="7">_xlfn.CONFIDENCE.T(0.05,O29,O24)</f>
        <v>1.5667133385602892</v>
      </c>
      <c r="P30" s="3"/>
      <c r="Q30" s="3"/>
      <c r="R30" s="3">
        <f t="shared" ref="R30" si="8">_xlfn.CONFIDENCE.T(0.05,R29,R24)</f>
        <v>2.250985630505227E-2</v>
      </c>
    </row>
    <row r="31" spans="1:18" x14ac:dyDescent="0.25">
      <c r="A31" s="4"/>
      <c r="B31" s="4"/>
      <c r="F31" s="3"/>
      <c r="G31" s="28"/>
      <c r="H31" s="28"/>
      <c r="I31" s="29"/>
      <c r="J31" s="4"/>
    </row>
    <row r="32" spans="1:18" x14ac:dyDescent="0.25">
      <c r="A32" s="4"/>
      <c r="B32" s="4"/>
      <c r="F32" s="3"/>
      <c r="G32" s="2"/>
      <c r="H32" s="2"/>
      <c r="I32" s="3"/>
      <c r="J32" s="4"/>
    </row>
    <row r="33" spans="1:16" x14ac:dyDescent="0.25">
      <c r="A33" s="4"/>
      <c r="B33" s="4"/>
      <c r="C33" s="4"/>
      <c r="D33" s="4"/>
      <c r="E33" s="4"/>
      <c r="F33" s="4"/>
      <c r="J33" s="4"/>
      <c r="K33" s="54" t="s">
        <v>23</v>
      </c>
      <c r="L33" s="54"/>
      <c r="M33" s="54"/>
      <c r="N33" s="54"/>
      <c r="O33" s="54"/>
      <c r="P33" s="54"/>
    </row>
    <row r="34" spans="1:16" x14ac:dyDescent="0.25">
      <c r="A34" s="4"/>
      <c r="B34" s="4"/>
      <c r="C34" s="4"/>
      <c r="D34" s="4"/>
      <c r="E34" s="4"/>
      <c r="F34" s="4"/>
      <c r="G34" s="4"/>
      <c r="H34" s="4"/>
      <c r="I34" s="4"/>
      <c r="J34" s="4"/>
    </row>
  </sheetData>
  <mergeCells count="10">
    <mergeCell ref="C28:H28"/>
    <mergeCell ref="C29:I29"/>
    <mergeCell ref="K3:K4"/>
    <mergeCell ref="L4:N4"/>
    <mergeCell ref="P4:Q4"/>
    <mergeCell ref="B26:E26"/>
    <mergeCell ref="B3:B5"/>
    <mergeCell ref="C3:I3"/>
    <mergeCell ref="C5:E5"/>
    <mergeCell ref="G5:H5"/>
  </mergeCells>
  <pageMargins left="0.7" right="0.7" top="0.75" bottom="0.75" header="0.3" footer="0.3"/>
  <pageSetup paperSize="8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FB54DB-E4E6-447D-AAB5-C164DC026EF6}">
  <sheetPr>
    <pageSetUpPr fitToPage="1"/>
  </sheetPr>
  <dimension ref="A3:I40"/>
  <sheetViews>
    <sheetView view="pageLayout" topLeftCell="A4" zoomScaleNormal="100" workbookViewId="0">
      <selection activeCell="F14" sqref="F14"/>
    </sheetView>
  </sheetViews>
  <sheetFormatPr defaultRowHeight="15" x14ac:dyDescent="0.25"/>
  <cols>
    <col min="1" max="1" width="16.42578125" customWidth="1"/>
    <col min="2" max="3" width="11.5703125" customWidth="1"/>
    <col min="4" max="5" width="10.140625" customWidth="1"/>
    <col min="6" max="6" width="11.85546875" customWidth="1"/>
    <col min="7" max="7" width="10.42578125" customWidth="1"/>
    <col min="8" max="8" width="10.85546875" customWidth="1"/>
    <col min="9" max="9" width="11.28515625" customWidth="1"/>
  </cols>
  <sheetData>
    <row r="3" spans="1:9" x14ac:dyDescent="0.25">
      <c r="A3" s="54" t="s">
        <v>27</v>
      </c>
      <c r="B3" s="54"/>
      <c r="C3" s="54"/>
      <c r="D3" s="54"/>
      <c r="E3" s="54"/>
      <c r="F3" s="54"/>
      <c r="G3" s="54"/>
      <c r="H3" s="54"/>
      <c r="I3" s="54"/>
    </row>
    <row r="4" spans="1:9" ht="15.75" thickBot="1" x14ac:dyDescent="0.3">
      <c r="A4" s="54"/>
      <c r="B4" s="54"/>
      <c r="C4" s="54"/>
      <c r="D4" s="54"/>
      <c r="E4" s="54"/>
      <c r="F4" s="54"/>
      <c r="G4" s="54"/>
      <c r="H4" s="54"/>
      <c r="I4" s="54"/>
    </row>
    <row r="5" spans="1:9" x14ac:dyDescent="0.25">
      <c r="A5" s="65" t="s">
        <v>28</v>
      </c>
      <c r="B5" s="65"/>
      <c r="C5" s="54"/>
      <c r="D5" s="54"/>
      <c r="E5" s="54"/>
      <c r="F5" s="54"/>
      <c r="G5" s="54"/>
      <c r="H5" s="54"/>
      <c r="I5" s="54"/>
    </row>
    <row r="6" spans="1:9" x14ac:dyDescent="0.25">
      <c r="A6" s="66" t="s">
        <v>29</v>
      </c>
      <c r="B6" s="69">
        <v>0.77538009335062497</v>
      </c>
      <c r="C6" s="54"/>
      <c r="D6" s="54"/>
      <c r="E6" s="54"/>
      <c r="F6" s="54"/>
      <c r="G6" s="54"/>
      <c r="H6" s="54"/>
      <c r="I6" s="54"/>
    </row>
    <row r="7" spans="1:9" x14ac:dyDescent="0.25">
      <c r="A7" s="66" t="s">
        <v>30</v>
      </c>
      <c r="B7" s="69">
        <v>0.60121428916442388</v>
      </c>
      <c r="C7" s="54"/>
      <c r="D7" s="54"/>
      <c r="E7" s="54"/>
      <c r="F7" s="54"/>
      <c r="G7" s="54"/>
      <c r="H7" s="54"/>
      <c r="I7" s="54"/>
    </row>
    <row r="8" spans="1:9" x14ac:dyDescent="0.25">
      <c r="A8" s="66" t="s">
        <v>31</v>
      </c>
      <c r="B8" s="69">
        <v>0.57272959553331126</v>
      </c>
      <c r="C8" s="54"/>
      <c r="D8" s="54"/>
      <c r="E8" s="54"/>
      <c r="F8" s="54"/>
      <c r="G8" s="54"/>
      <c r="H8" s="54"/>
      <c r="I8" s="54"/>
    </row>
    <row r="9" spans="1:9" x14ac:dyDescent="0.25">
      <c r="A9" s="66" t="s">
        <v>32</v>
      </c>
      <c r="B9" s="69">
        <v>1.9515904535027082</v>
      </c>
      <c r="C9" s="54"/>
      <c r="D9" s="54"/>
      <c r="E9" s="54"/>
      <c r="F9" s="54"/>
      <c r="G9" s="54"/>
      <c r="H9" s="54"/>
      <c r="I9" s="54"/>
    </row>
    <row r="10" spans="1:9" ht="15.75" thickBot="1" x14ac:dyDescent="0.3">
      <c r="A10" s="67" t="s">
        <v>33</v>
      </c>
      <c r="B10" s="67">
        <v>16</v>
      </c>
      <c r="C10" s="54"/>
      <c r="D10" s="54"/>
      <c r="E10" s="54"/>
      <c r="F10" s="54"/>
      <c r="G10" s="54"/>
      <c r="H10" s="54"/>
      <c r="I10" s="54"/>
    </row>
    <row r="11" spans="1:9" x14ac:dyDescent="0.25">
      <c r="A11" s="54"/>
      <c r="B11" s="54"/>
      <c r="C11" s="54"/>
      <c r="D11" s="54"/>
      <c r="E11" s="54"/>
      <c r="F11" s="54"/>
      <c r="G11" s="54"/>
      <c r="H11" s="54"/>
      <c r="I11" s="54"/>
    </row>
    <row r="12" spans="1:9" ht="15.75" thickBot="1" x14ac:dyDescent="0.3">
      <c r="A12" s="54" t="s">
        <v>34</v>
      </c>
      <c r="B12" s="54"/>
      <c r="C12" s="54"/>
      <c r="D12" s="54"/>
      <c r="E12" s="54"/>
      <c r="F12" s="54"/>
      <c r="G12" s="54"/>
      <c r="H12" s="54"/>
      <c r="I12" s="54"/>
    </row>
    <row r="13" spans="1:9" x14ac:dyDescent="0.25">
      <c r="A13" s="68"/>
      <c r="B13" s="68" t="s">
        <v>39</v>
      </c>
      <c r="C13" s="68" t="s">
        <v>40</v>
      </c>
      <c r="D13" s="68" t="s">
        <v>41</v>
      </c>
      <c r="E13" s="68" t="s">
        <v>42</v>
      </c>
      <c r="F13" s="68" t="s">
        <v>43</v>
      </c>
      <c r="G13" s="54"/>
      <c r="H13" s="54"/>
      <c r="I13" s="54"/>
    </row>
    <row r="14" spans="1:9" x14ac:dyDescent="0.25">
      <c r="A14" s="66" t="s">
        <v>35</v>
      </c>
      <c r="B14" s="66">
        <v>1</v>
      </c>
      <c r="C14" s="69">
        <v>80.3887195751593</v>
      </c>
      <c r="D14" s="69">
        <v>80.3887195751593</v>
      </c>
      <c r="E14" s="69">
        <v>21.106573830506075</v>
      </c>
      <c r="F14" s="81">
        <v>4.1705052323474777E-4</v>
      </c>
      <c r="G14" s="54"/>
      <c r="H14" s="54"/>
      <c r="I14" s="54"/>
    </row>
    <row r="15" spans="1:9" x14ac:dyDescent="0.25">
      <c r="A15" s="66" t="s">
        <v>36</v>
      </c>
      <c r="B15" s="66">
        <v>14</v>
      </c>
      <c r="C15" s="69">
        <v>53.321874174840687</v>
      </c>
      <c r="D15" s="69">
        <v>3.8087052982029062</v>
      </c>
      <c r="E15" s="69"/>
      <c r="F15" s="69"/>
      <c r="G15" s="54"/>
      <c r="H15" s="54"/>
      <c r="I15" s="54"/>
    </row>
    <row r="16" spans="1:9" ht="15.75" thickBot="1" x14ac:dyDescent="0.3">
      <c r="A16" s="67" t="s">
        <v>37</v>
      </c>
      <c r="B16" s="67">
        <v>15</v>
      </c>
      <c r="C16" s="70">
        <v>133.71059374999999</v>
      </c>
      <c r="D16" s="70"/>
      <c r="E16" s="70"/>
      <c r="F16" s="70"/>
      <c r="G16" s="54"/>
      <c r="H16" s="54"/>
      <c r="I16" s="54"/>
    </row>
    <row r="17" spans="1:9" ht="15.75" thickBot="1" x14ac:dyDescent="0.3">
      <c r="A17" s="54"/>
      <c r="B17" s="54"/>
      <c r="C17" s="54"/>
      <c r="D17" s="54"/>
      <c r="E17" s="54"/>
      <c r="F17" s="54"/>
      <c r="G17" s="54"/>
      <c r="H17" s="54"/>
      <c r="I17" s="54"/>
    </row>
    <row r="18" spans="1:9" x14ac:dyDescent="0.25">
      <c r="A18" s="68"/>
      <c r="B18" s="68" t="s">
        <v>44</v>
      </c>
      <c r="C18" s="68" t="s">
        <v>32</v>
      </c>
      <c r="D18" s="68" t="s">
        <v>45</v>
      </c>
      <c r="E18" s="68" t="s">
        <v>46</v>
      </c>
      <c r="F18" s="68" t="s">
        <v>47</v>
      </c>
      <c r="G18" s="68" t="s">
        <v>48</v>
      </c>
      <c r="H18" s="68" t="s">
        <v>49</v>
      </c>
      <c r="I18" s="68" t="s">
        <v>50</v>
      </c>
    </row>
    <row r="19" spans="1:9" x14ac:dyDescent="0.25">
      <c r="A19" s="66" t="s">
        <v>38</v>
      </c>
      <c r="B19" s="69">
        <v>618.05683754564313</v>
      </c>
      <c r="C19" s="69">
        <v>132.36837346870266</v>
      </c>
      <c r="D19" s="69">
        <v>4.6692183438499173</v>
      </c>
      <c r="E19" s="69">
        <v>3.6166271456868207E-4</v>
      </c>
      <c r="F19" s="69">
        <v>334.15491222863739</v>
      </c>
      <c r="G19" s="69">
        <v>901.95876286264888</v>
      </c>
      <c r="H19" s="69">
        <v>334.15491222863739</v>
      </c>
      <c r="I19" s="69">
        <v>901.95876286264888</v>
      </c>
    </row>
    <row r="20" spans="1:9" ht="15.75" thickBot="1" x14ac:dyDescent="0.3">
      <c r="A20" s="67">
        <v>1990</v>
      </c>
      <c r="B20" s="70">
        <v>-0.30346316317033001</v>
      </c>
      <c r="C20" s="70">
        <v>6.6053693936488481E-2</v>
      </c>
      <c r="D20" s="70">
        <v>-4.5941891374328581</v>
      </c>
      <c r="E20" s="70">
        <v>4.1705052323474847E-4</v>
      </c>
      <c r="F20" s="70">
        <v>-0.44513424661310752</v>
      </c>
      <c r="G20" s="70">
        <v>-0.16179207972755252</v>
      </c>
      <c r="H20" s="70">
        <v>-0.44513424661310752</v>
      </c>
      <c r="I20" s="70">
        <v>-0.16179207972755252</v>
      </c>
    </row>
    <row r="21" spans="1:9" x14ac:dyDescent="0.25">
      <c r="A21" s="54"/>
      <c r="B21" s="54"/>
      <c r="C21" s="54"/>
      <c r="D21" s="54"/>
      <c r="E21" s="54"/>
      <c r="F21" s="54"/>
      <c r="G21" s="54"/>
      <c r="H21" s="54"/>
      <c r="I21" s="54"/>
    </row>
    <row r="22" spans="1:9" x14ac:dyDescent="0.25">
      <c r="A22" s="54" t="s">
        <v>51</v>
      </c>
      <c r="B22" s="54"/>
      <c r="C22" s="54"/>
      <c r="D22" s="54"/>
      <c r="E22" s="54"/>
      <c r="F22" s="54"/>
      <c r="G22" s="54"/>
      <c r="H22" s="54"/>
      <c r="I22" s="54"/>
    </row>
    <row r="23" spans="1:9" ht="15.75" thickBot="1" x14ac:dyDescent="0.3">
      <c r="A23" s="54"/>
      <c r="B23" s="54"/>
      <c r="C23" s="54"/>
      <c r="D23" s="54"/>
      <c r="E23" s="54"/>
      <c r="F23" s="54"/>
      <c r="G23" s="54"/>
      <c r="H23" s="54"/>
      <c r="I23" s="54"/>
    </row>
    <row r="24" spans="1:9" x14ac:dyDescent="0.25">
      <c r="A24" s="68" t="s">
        <v>52</v>
      </c>
      <c r="B24" s="68" t="s">
        <v>53</v>
      </c>
      <c r="C24" s="68" t="s">
        <v>54</v>
      </c>
      <c r="D24" s="54"/>
      <c r="E24" s="54"/>
      <c r="F24" s="54"/>
      <c r="G24" s="54"/>
      <c r="H24" s="54"/>
      <c r="I24" s="54"/>
    </row>
    <row r="25" spans="1:9" x14ac:dyDescent="0.25">
      <c r="A25" s="66">
        <v>1</v>
      </c>
      <c r="B25" s="69">
        <v>13.861679673516051</v>
      </c>
      <c r="C25" s="69">
        <v>0.13832032648394943</v>
      </c>
      <c r="D25" s="54"/>
      <c r="E25" s="54"/>
      <c r="F25" s="54"/>
      <c r="G25" s="54"/>
      <c r="H25" s="54"/>
      <c r="I25" s="54"/>
    </row>
    <row r="26" spans="1:9" x14ac:dyDescent="0.25">
      <c r="A26" s="66">
        <v>2</v>
      </c>
      <c r="B26" s="69">
        <v>13.254753347175438</v>
      </c>
      <c r="C26" s="69">
        <v>2.7452466528245623</v>
      </c>
      <c r="D26" s="54"/>
      <c r="E26" s="54"/>
      <c r="F26" s="54"/>
      <c r="G26" s="54"/>
      <c r="H26" s="54"/>
      <c r="I26" s="54"/>
    </row>
    <row r="27" spans="1:9" x14ac:dyDescent="0.25">
      <c r="A27" s="66">
        <v>3</v>
      </c>
      <c r="B27" s="69">
        <v>12.951290184005074</v>
      </c>
      <c r="C27" s="69">
        <v>4.870981599492552E-2</v>
      </c>
      <c r="D27" s="54"/>
      <c r="E27" s="54"/>
      <c r="F27" s="54"/>
      <c r="G27" s="54"/>
      <c r="H27" s="54"/>
      <c r="I27" s="54"/>
    </row>
    <row r="28" spans="1:9" x14ac:dyDescent="0.25">
      <c r="A28" s="66">
        <v>4</v>
      </c>
      <c r="B28" s="69">
        <v>12.344363857664462</v>
      </c>
      <c r="C28" s="69">
        <v>1.6556361423355384</v>
      </c>
      <c r="D28" s="54"/>
      <c r="E28" s="54"/>
      <c r="F28" s="54"/>
      <c r="G28" s="54"/>
      <c r="H28" s="54"/>
      <c r="I28" s="54"/>
    </row>
    <row r="29" spans="1:9" x14ac:dyDescent="0.25">
      <c r="A29" s="66">
        <v>5</v>
      </c>
      <c r="B29" s="69">
        <v>10.827048041812759</v>
      </c>
      <c r="C29" s="69">
        <v>0.17295195818724096</v>
      </c>
      <c r="D29" s="54"/>
      <c r="E29" s="54"/>
      <c r="F29" s="54"/>
      <c r="G29" s="54"/>
      <c r="H29" s="54"/>
      <c r="I29" s="54"/>
    </row>
    <row r="30" spans="1:9" x14ac:dyDescent="0.25">
      <c r="A30" s="66">
        <v>6</v>
      </c>
      <c r="B30" s="69">
        <v>10.523584878642509</v>
      </c>
      <c r="C30" s="69">
        <v>-2.1235848786425091</v>
      </c>
      <c r="D30" s="54"/>
      <c r="E30" s="54"/>
      <c r="F30" s="54"/>
      <c r="G30" s="54"/>
      <c r="H30" s="54"/>
      <c r="I30" s="54"/>
    </row>
    <row r="31" spans="1:9" x14ac:dyDescent="0.25">
      <c r="A31" s="66">
        <v>7</v>
      </c>
      <c r="B31" s="69">
        <v>10.220121715472146</v>
      </c>
      <c r="C31" s="69">
        <v>-1.9201217154721455</v>
      </c>
      <c r="D31" s="54"/>
      <c r="E31" s="54"/>
      <c r="F31" s="54"/>
      <c r="G31" s="54"/>
      <c r="H31" s="54"/>
      <c r="I31" s="54"/>
    </row>
    <row r="32" spans="1:9" x14ac:dyDescent="0.25">
      <c r="A32" s="66">
        <v>8</v>
      </c>
      <c r="B32" s="69">
        <v>9.9166585523017829</v>
      </c>
      <c r="C32" s="69">
        <v>-2.5166585523017826</v>
      </c>
      <c r="D32" s="54"/>
      <c r="E32" s="54"/>
      <c r="F32" s="54"/>
      <c r="G32" s="54"/>
      <c r="H32" s="54"/>
      <c r="I32" s="54"/>
    </row>
    <row r="33" spans="1:9" x14ac:dyDescent="0.25">
      <c r="A33" s="66">
        <v>9</v>
      </c>
      <c r="B33" s="69">
        <v>9.6131953891314197</v>
      </c>
      <c r="C33" s="69">
        <v>-2.2131953891314193</v>
      </c>
      <c r="D33" s="54"/>
      <c r="E33" s="54"/>
      <c r="F33" s="54"/>
      <c r="G33" s="54"/>
      <c r="H33" s="54"/>
      <c r="I33" s="54"/>
    </row>
    <row r="34" spans="1:9" x14ac:dyDescent="0.25">
      <c r="A34" s="66">
        <v>10</v>
      </c>
      <c r="B34" s="69">
        <v>9.3097322259611701</v>
      </c>
      <c r="C34" s="69">
        <v>-0.50973222596116941</v>
      </c>
      <c r="D34" s="54"/>
      <c r="E34" s="54"/>
      <c r="F34" s="54"/>
      <c r="G34" s="54"/>
      <c r="H34" s="54"/>
      <c r="I34" s="54"/>
    </row>
    <row r="35" spans="1:9" x14ac:dyDescent="0.25">
      <c r="A35" s="66">
        <v>11</v>
      </c>
      <c r="B35" s="69">
        <v>9.0062690627908069</v>
      </c>
      <c r="C35" s="69">
        <v>-2.0062690627908069</v>
      </c>
      <c r="D35" s="54"/>
      <c r="E35" s="54"/>
      <c r="F35" s="54"/>
      <c r="G35" s="54"/>
      <c r="H35" s="54"/>
      <c r="I35" s="54"/>
    </row>
    <row r="36" spans="1:9" x14ac:dyDescent="0.25">
      <c r="A36" s="66">
        <v>12</v>
      </c>
      <c r="B36" s="69">
        <v>8.7028058996204436</v>
      </c>
      <c r="C36" s="69">
        <v>-0.60280589962044395</v>
      </c>
      <c r="D36" s="54"/>
      <c r="E36" s="54"/>
      <c r="F36" s="54"/>
      <c r="G36" s="54"/>
      <c r="H36" s="54"/>
      <c r="I36" s="54"/>
    </row>
    <row r="37" spans="1:9" x14ac:dyDescent="0.25">
      <c r="A37" s="66">
        <v>13</v>
      </c>
      <c r="B37" s="69">
        <v>8.399342736450194</v>
      </c>
      <c r="C37" s="69">
        <v>3.600657263549806</v>
      </c>
      <c r="D37" s="54"/>
      <c r="E37" s="54"/>
      <c r="F37" s="54"/>
      <c r="G37" s="54"/>
      <c r="H37" s="54"/>
      <c r="I37" s="54"/>
    </row>
    <row r="38" spans="1:9" x14ac:dyDescent="0.25">
      <c r="A38" s="66">
        <v>14</v>
      </c>
      <c r="B38" s="69">
        <v>7.1854900837688547</v>
      </c>
      <c r="C38" s="69">
        <v>2.0145099162311446</v>
      </c>
      <c r="D38" s="54"/>
      <c r="E38" s="54"/>
      <c r="F38" s="54"/>
      <c r="G38" s="54"/>
      <c r="H38" s="54"/>
      <c r="I38" s="54"/>
    </row>
    <row r="39" spans="1:9" x14ac:dyDescent="0.25">
      <c r="A39" s="66">
        <v>15</v>
      </c>
      <c r="B39" s="69">
        <v>6.8820269205984914</v>
      </c>
      <c r="C39" s="69">
        <v>1.3679730794015086</v>
      </c>
      <c r="D39" s="54"/>
      <c r="E39" s="54"/>
      <c r="F39" s="54"/>
      <c r="G39" s="54"/>
      <c r="H39" s="54"/>
      <c r="I39" s="54"/>
    </row>
    <row r="40" spans="1:9" ht="15.75" thickBot="1" x14ac:dyDescent="0.3">
      <c r="A40" s="67">
        <v>16</v>
      </c>
      <c r="B40" s="70">
        <v>5.9716374310875153</v>
      </c>
      <c r="C40" s="70">
        <v>0.14836256891248478</v>
      </c>
      <c r="D40" s="54"/>
      <c r="E40" s="54"/>
      <c r="F40" s="54"/>
      <c r="G40" s="54"/>
      <c r="H40" s="54"/>
      <c r="I40" s="54"/>
    </row>
  </sheetData>
  <pageMargins left="0.70866141732283472" right="0.70866141732283472" top="0.35433070866141736" bottom="0.35433070866141736" header="0.31496062992125984" footer="0.31496062992125984"/>
  <pageSetup paperSize="9" scale="92" orientation="landscape" r:id="rId1"/>
  <headerFooter>
    <oddHeader>&amp;C&amp;"-,Italic"&amp;8Urbums Nr. 1578; Cl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7964AB-DFBF-4E90-BFB2-40F3D80AD68F}">
  <sheetPr>
    <pageSetUpPr fitToPage="1"/>
  </sheetPr>
  <dimension ref="A3:I38"/>
  <sheetViews>
    <sheetView view="pageLayout" topLeftCell="A4" zoomScaleNormal="100" workbookViewId="0">
      <selection activeCell="D10" sqref="D10"/>
    </sheetView>
  </sheetViews>
  <sheetFormatPr defaultRowHeight="15" x14ac:dyDescent="0.25"/>
  <cols>
    <col min="1" max="1" width="15.5703125" customWidth="1"/>
    <col min="2" max="2" width="10.85546875" customWidth="1"/>
    <col min="3" max="3" width="11.42578125" customWidth="1"/>
    <col min="4" max="4" width="9.85546875" customWidth="1"/>
    <col min="5" max="5" width="10.140625" customWidth="1"/>
    <col min="6" max="6" width="11.5703125" customWidth="1"/>
    <col min="7" max="7" width="10.85546875" customWidth="1"/>
    <col min="8" max="8" width="11.140625" customWidth="1"/>
    <col min="9" max="9" width="12" customWidth="1"/>
  </cols>
  <sheetData>
    <row r="3" spans="1:9" x14ac:dyDescent="0.25">
      <c r="A3" s="54" t="s">
        <v>27</v>
      </c>
      <c r="B3" s="54"/>
      <c r="C3" s="54"/>
      <c r="D3" s="54"/>
      <c r="E3" s="54"/>
      <c r="F3" s="54"/>
      <c r="G3" s="54"/>
      <c r="H3" s="54"/>
      <c r="I3" s="54"/>
    </row>
    <row r="4" spans="1:9" ht="15.75" thickBot="1" x14ac:dyDescent="0.3">
      <c r="A4" s="54"/>
      <c r="B4" s="54"/>
      <c r="C4" s="54"/>
      <c r="D4" s="54"/>
      <c r="E4" s="54"/>
      <c r="F4" s="54"/>
      <c r="G4" s="54"/>
      <c r="H4" s="54"/>
      <c r="I4" s="54"/>
    </row>
    <row r="5" spans="1:9" x14ac:dyDescent="0.25">
      <c r="A5" s="65" t="s">
        <v>28</v>
      </c>
      <c r="B5" s="65"/>
      <c r="C5" s="54"/>
      <c r="D5" s="54"/>
      <c r="E5" s="54"/>
      <c r="F5" s="54"/>
      <c r="G5" s="54"/>
      <c r="H5" s="54"/>
      <c r="I5" s="54"/>
    </row>
    <row r="6" spans="1:9" x14ac:dyDescent="0.25">
      <c r="A6" s="66" t="s">
        <v>29</v>
      </c>
      <c r="B6" s="69">
        <v>0.27885221793735621</v>
      </c>
      <c r="C6" s="54"/>
      <c r="D6" s="54"/>
      <c r="E6" s="54"/>
      <c r="F6" s="54"/>
      <c r="G6" s="54"/>
      <c r="H6" s="54"/>
      <c r="I6" s="54"/>
    </row>
    <row r="7" spans="1:9" x14ac:dyDescent="0.25">
      <c r="A7" s="66" t="s">
        <v>30</v>
      </c>
      <c r="B7" s="69">
        <v>7.7758559448582787E-2</v>
      </c>
      <c r="C7" s="54"/>
      <c r="D7" s="54"/>
      <c r="E7" s="54"/>
      <c r="F7" s="54"/>
      <c r="G7" s="54"/>
      <c r="H7" s="54"/>
      <c r="I7" s="54"/>
    </row>
    <row r="8" spans="1:9" x14ac:dyDescent="0.25">
      <c r="A8" s="66" t="s">
        <v>31</v>
      </c>
      <c r="B8" s="69">
        <v>9.0510606929801918E-4</v>
      </c>
      <c r="C8" s="54"/>
      <c r="D8" s="54"/>
      <c r="E8" s="54"/>
      <c r="F8" s="54"/>
      <c r="G8" s="54"/>
      <c r="H8" s="54"/>
      <c r="I8" s="54"/>
    </row>
    <row r="9" spans="1:9" x14ac:dyDescent="0.25">
      <c r="A9" s="66" t="s">
        <v>32</v>
      </c>
      <c r="B9" s="69">
        <v>4.1802967586078862E-2</v>
      </c>
      <c r="C9" s="54"/>
      <c r="D9" s="54"/>
      <c r="E9" s="54"/>
      <c r="F9" s="54"/>
      <c r="G9" s="54"/>
      <c r="H9" s="54"/>
      <c r="I9" s="54"/>
    </row>
    <row r="10" spans="1:9" ht="15.75" thickBot="1" x14ac:dyDescent="0.3">
      <c r="A10" s="67" t="s">
        <v>33</v>
      </c>
      <c r="B10" s="67">
        <v>14</v>
      </c>
      <c r="C10" s="54"/>
      <c r="D10" s="54"/>
      <c r="E10" s="54"/>
      <c r="F10" s="54"/>
      <c r="G10" s="54"/>
      <c r="H10" s="54"/>
      <c r="I10" s="54"/>
    </row>
    <row r="11" spans="1:9" x14ac:dyDescent="0.25">
      <c r="A11" s="54"/>
      <c r="B11" s="54"/>
      <c r="C11" s="54"/>
      <c r="D11" s="54"/>
      <c r="E11" s="54"/>
      <c r="F11" s="54"/>
      <c r="G11" s="54"/>
      <c r="H11" s="54"/>
      <c r="I11" s="54"/>
    </row>
    <row r="12" spans="1:9" ht="15.75" thickBot="1" x14ac:dyDescent="0.3">
      <c r="A12" s="54" t="s">
        <v>34</v>
      </c>
      <c r="B12" s="54"/>
      <c r="C12" s="54"/>
      <c r="D12" s="54"/>
      <c r="E12" s="54"/>
      <c r="F12" s="54"/>
      <c r="G12" s="54"/>
      <c r="H12" s="54"/>
      <c r="I12" s="54"/>
    </row>
    <row r="13" spans="1:9" x14ac:dyDescent="0.25">
      <c r="A13" s="68"/>
      <c r="B13" s="68" t="s">
        <v>39</v>
      </c>
      <c r="C13" s="68" t="s">
        <v>40</v>
      </c>
      <c r="D13" s="68" t="s">
        <v>41</v>
      </c>
      <c r="E13" s="68" t="s">
        <v>42</v>
      </c>
      <c r="F13" s="68" t="s">
        <v>43</v>
      </c>
      <c r="G13" s="54"/>
      <c r="H13" s="54"/>
      <c r="I13" s="54"/>
    </row>
    <row r="14" spans="1:9" x14ac:dyDescent="0.25">
      <c r="A14" s="66" t="s">
        <v>35</v>
      </c>
      <c r="B14" s="66">
        <v>1</v>
      </c>
      <c r="C14" s="69">
        <v>1.7680683333954512E-3</v>
      </c>
      <c r="D14" s="69">
        <v>1.7680683333954512E-3</v>
      </c>
      <c r="E14" s="69">
        <v>1.0117770383697811</v>
      </c>
      <c r="F14" s="69">
        <v>0.33433008073457271</v>
      </c>
      <c r="G14" s="54"/>
      <c r="H14" s="54"/>
      <c r="I14" s="54"/>
    </row>
    <row r="15" spans="1:9" x14ac:dyDescent="0.25">
      <c r="A15" s="66" t="s">
        <v>36</v>
      </c>
      <c r="B15" s="66">
        <v>12</v>
      </c>
      <c r="C15" s="69">
        <v>2.0969857188033118E-2</v>
      </c>
      <c r="D15" s="69">
        <v>1.7474880990027599E-3</v>
      </c>
      <c r="E15" s="69"/>
      <c r="F15" s="69"/>
      <c r="G15" s="54"/>
      <c r="H15" s="54"/>
      <c r="I15" s="54"/>
    </row>
    <row r="16" spans="1:9" ht="15.75" thickBot="1" x14ac:dyDescent="0.3">
      <c r="A16" s="67" t="s">
        <v>37</v>
      </c>
      <c r="B16" s="67">
        <v>13</v>
      </c>
      <c r="C16" s="70">
        <v>2.273792552142857E-2</v>
      </c>
      <c r="D16" s="70"/>
      <c r="E16" s="70"/>
      <c r="F16" s="70"/>
      <c r="G16" s="54"/>
      <c r="H16" s="54"/>
      <c r="I16" s="54"/>
    </row>
    <row r="17" spans="1:9" ht="15.75" thickBot="1" x14ac:dyDescent="0.3">
      <c r="A17" s="54"/>
      <c r="B17" s="54"/>
      <c r="C17" s="54"/>
      <c r="D17" s="54"/>
      <c r="E17" s="54"/>
      <c r="F17" s="54"/>
      <c r="G17" s="54"/>
      <c r="H17" s="54"/>
      <c r="I17" s="54"/>
    </row>
    <row r="18" spans="1:9" x14ac:dyDescent="0.25">
      <c r="A18" s="68"/>
      <c r="B18" s="68" t="s">
        <v>44</v>
      </c>
      <c r="C18" s="68" t="s">
        <v>32</v>
      </c>
      <c r="D18" s="68" t="s">
        <v>45</v>
      </c>
      <c r="E18" s="68" t="s">
        <v>46</v>
      </c>
      <c r="F18" s="68" t="s">
        <v>47</v>
      </c>
      <c r="G18" s="68" t="s">
        <v>48</v>
      </c>
      <c r="H18" s="68" t="s">
        <v>49</v>
      </c>
      <c r="I18" s="68" t="s">
        <v>50</v>
      </c>
    </row>
    <row r="19" spans="1:9" x14ac:dyDescent="0.25">
      <c r="A19" s="66" t="s">
        <v>38</v>
      </c>
      <c r="B19" s="69">
        <v>3.6808256522829894</v>
      </c>
      <c r="C19" s="69">
        <v>3.5134017718835131</v>
      </c>
      <c r="D19" s="69">
        <v>1.0476529276381965</v>
      </c>
      <c r="E19" s="69">
        <v>0.31544201537724159</v>
      </c>
      <c r="F19" s="69">
        <v>-3.9742192040723823</v>
      </c>
      <c r="G19" s="69">
        <v>11.335870508638362</v>
      </c>
      <c r="H19" s="69">
        <v>-3.9742192040723823</v>
      </c>
      <c r="I19" s="69">
        <v>11.335870508638362</v>
      </c>
    </row>
    <row r="20" spans="1:9" ht="15.75" thickBot="1" x14ac:dyDescent="0.3">
      <c r="A20" s="67">
        <v>1990</v>
      </c>
      <c r="B20" s="70">
        <v>-1.7620973406924229E-3</v>
      </c>
      <c r="C20" s="70">
        <v>1.7518119565792666E-3</v>
      </c>
      <c r="D20" s="70">
        <v>-1.0058712832016745</v>
      </c>
      <c r="E20" s="70">
        <v>0.33433008073457204</v>
      </c>
      <c r="F20" s="70">
        <v>-5.5789677068517791E-3</v>
      </c>
      <c r="G20" s="70">
        <v>2.054773025466933E-3</v>
      </c>
      <c r="H20" s="70">
        <v>-5.5789677068517791E-3</v>
      </c>
      <c r="I20" s="70">
        <v>2.054773025466933E-3</v>
      </c>
    </row>
    <row r="21" spans="1:9" x14ac:dyDescent="0.25">
      <c r="A21" s="54"/>
      <c r="B21" s="54"/>
      <c r="C21" s="54"/>
      <c r="D21" s="54"/>
      <c r="E21" s="54"/>
      <c r="F21" s="54"/>
      <c r="G21" s="54"/>
      <c r="H21" s="54"/>
      <c r="I21" s="54"/>
    </row>
    <row r="22" spans="1:9" x14ac:dyDescent="0.25">
      <c r="A22" s="54" t="s">
        <v>51</v>
      </c>
      <c r="B22" s="54"/>
      <c r="C22" s="54"/>
      <c r="D22" s="54"/>
      <c r="E22" s="54"/>
      <c r="F22" s="54"/>
      <c r="G22" s="54"/>
      <c r="H22" s="54"/>
      <c r="I22" s="54"/>
    </row>
    <row r="23" spans="1:9" ht="15.75" thickBot="1" x14ac:dyDescent="0.3">
      <c r="A23" s="54"/>
      <c r="B23" s="54"/>
      <c r="C23" s="54"/>
      <c r="D23" s="54"/>
      <c r="E23" s="54"/>
      <c r="F23" s="54"/>
      <c r="G23" s="54"/>
      <c r="H23" s="54"/>
      <c r="I23" s="54"/>
    </row>
    <row r="24" spans="1:9" x14ac:dyDescent="0.25">
      <c r="A24" s="68" t="s">
        <v>52</v>
      </c>
      <c r="B24" s="68" t="s">
        <v>55</v>
      </c>
      <c r="C24" s="68" t="s">
        <v>54</v>
      </c>
      <c r="D24" s="54"/>
      <c r="E24" s="54"/>
      <c r="F24" s="54"/>
      <c r="G24" s="54"/>
      <c r="H24" s="54"/>
      <c r="I24" s="54"/>
    </row>
    <row r="25" spans="1:9" x14ac:dyDescent="0.25">
      <c r="A25" s="66">
        <v>1</v>
      </c>
      <c r="B25" s="69">
        <v>0.16896565228299076</v>
      </c>
      <c r="C25" s="69">
        <v>-3.996565228299076E-2</v>
      </c>
      <c r="D25" s="54"/>
      <c r="E25" s="54"/>
      <c r="F25" s="54"/>
      <c r="G25" s="54"/>
      <c r="H25" s="54"/>
      <c r="I25" s="54"/>
    </row>
    <row r="26" spans="1:9" x14ac:dyDescent="0.25">
      <c r="A26" s="66">
        <v>2</v>
      </c>
      <c r="B26" s="69">
        <v>0.16367936026091323</v>
      </c>
      <c r="C26" s="69">
        <v>4.320639739086779E-3</v>
      </c>
      <c r="D26" s="54"/>
      <c r="E26" s="54"/>
      <c r="F26" s="54"/>
      <c r="G26" s="54"/>
      <c r="H26" s="54"/>
      <c r="I26" s="54"/>
    </row>
    <row r="27" spans="1:9" x14ac:dyDescent="0.25">
      <c r="A27" s="66">
        <v>3</v>
      </c>
      <c r="B27" s="69">
        <v>0.15486887355745127</v>
      </c>
      <c r="C27" s="69">
        <v>2.6131126442548724E-2</v>
      </c>
      <c r="D27" s="54"/>
      <c r="E27" s="54"/>
      <c r="F27" s="54"/>
      <c r="G27" s="54"/>
      <c r="H27" s="54"/>
      <c r="I27" s="54"/>
    </row>
    <row r="28" spans="1:9" x14ac:dyDescent="0.25">
      <c r="A28" s="66">
        <v>4</v>
      </c>
      <c r="B28" s="69">
        <v>0.15310677621675906</v>
      </c>
      <c r="C28" s="69">
        <v>1.4893223783240955E-2</v>
      </c>
      <c r="D28" s="54"/>
      <c r="E28" s="54"/>
      <c r="F28" s="54"/>
      <c r="G28" s="54"/>
      <c r="H28" s="54"/>
      <c r="I28" s="54"/>
    </row>
    <row r="29" spans="1:9" x14ac:dyDescent="0.25">
      <c r="A29" s="66">
        <v>5</v>
      </c>
      <c r="B29" s="69">
        <v>0.1513446788760664</v>
      </c>
      <c r="C29" s="69">
        <v>3.6553211239336025E-3</v>
      </c>
      <c r="D29" s="54"/>
      <c r="E29" s="54"/>
      <c r="F29" s="54"/>
      <c r="G29" s="54"/>
      <c r="H29" s="54"/>
      <c r="I29" s="54"/>
    </row>
    <row r="30" spans="1:9" x14ac:dyDescent="0.25">
      <c r="A30" s="66">
        <v>6</v>
      </c>
      <c r="B30" s="69">
        <v>0.14958258153537418</v>
      </c>
      <c r="C30" s="69">
        <v>5.6417418464625807E-2</v>
      </c>
      <c r="D30" s="54"/>
      <c r="E30" s="54"/>
      <c r="F30" s="54"/>
      <c r="G30" s="54"/>
      <c r="H30" s="54"/>
      <c r="I30" s="54"/>
    </row>
    <row r="31" spans="1:9" x14ac:dyDescent="0.25">
      <c r="A31" s="66">
        <v>7</v>
      </c>
      <c r="B31" s="69">
        <v>0.14782048419468152</v>
      </c>
      <c r="C31" s="69">
        <v>-3.1820484194681517E-2</v>
      </c>
      <c r="D31" s="54"/>
      <c r="E31" s="54"/>
      <c r="F31" s="54"/>
      <c r="G31" s="54"/>
      <c r="H31" s="54"/>
      <c r="I31" s="54"/>
    </row>
    <row r="32" spans="1:9" x14ac:dyDescent="0.25">
      <c r="A32" s="66">
        <v>8</v>
      </c>
      <c r="B32" s="69">
        <v>0.14605838685398931</v>
      </c>
      <c r="C32" s="69">
        <v>2.1941613146010702E-2</v>
      </c>
      <c r="D32" s="54"/>
      <c r="E32" s="54"/>
      <c r="F32" s="54"/>
      <c r="G32" s="54"/>
      <c r="H32" s="54"/>
      <c r="I32" s="54"/>
    </row>
    <row r="33" spans="1:9" x14ac:dyDescent="0.25">
      <c r="A33" s="66">
        <v>9</v>
      </c>
      <c r="B33" s="69">
        <v>0.14429628951329665</v>
      </c>
      <c r="C33" s="69">
        <v>4.9703710486703356E-2</v>
      </c>
      <c r="D33" s="54"/>
      <c r="E33" s="54"/>
      <c r="F33" s="54"/>
      <c r="G33" s="54"/>
      <c r="H33" s="54"/>
      <c r="I33" s="54"/>
    </row>
    <row r="34" spans="1:9" x14ac:dyDescent="0.25">
      <c r="A34" s="66">
        <v>10</v>
      </c>
      <c r="B34" s="69">
        <v>0.14253419217260443</v>
      </c>
      <c r="C34" s="69">
        <v>-7.453419217260443E-2</v>
      </c>
      <c r="D34" s="54"/>
      <c r="E34" s="54"/>
      <c r="F34" s="54"/>
      <c r="G34" s="54"/>
      <c r="H34" s="54"/>
      <c r="I34" s="54"/>
    </row>
    <row r="35" spans="1:9" x14ac:dyDescent="0.25">
      <c r="A35" s="66">
        <v>11</v>
      </c>
      <c r="B35" s="69">
        <v>0.14077209483191178</v>
      </c>
      <c r="C35" s="69">
        <v>1.2279051680882114E-3</v>
      </c>
      <c r="D35" s="54"/>
      <c r="E35" s="54"/>
      <c r="F35" s="54"/>
      <c r="G35" s="54"/>
      <c r="H35" s="54"/>
      <c r="I35" s="54"/>
    </row>
    <row r="36" spans="1:9" x14ac:dyDescent="0.25">
      <c r="A36" s="66">
        <v>12</v>
      </c>
      <c r="B36" s="69">
        <v>0.13372370546914203</v>
      </c>
      <c r="C36" s="69">
        <v>-6.9333705469142026E-2</v>
      </c>
      <c r="D36" s="54"/>
      <c r="E36" s="54"/>
      <c r="F36" s="54"/>
      <c r="G36" s="54"/>
      <c r="H36" s="54"/>
      <c r="I36" s="54"/>
    </row>
    <row r="37" spans="1:9" x14ac:dyDescent="0.25">
      <c r="A37" s="66">
        <v>13</v>
      </c>
      <c r="B37" s="69">
        <v>0.13196160812844981</v>
      </c>
      <c r="C37" s="69">
        <v>8.038391871550199E-3</v>
      </c>
      <c r="D37" s="54"/>
      <c r="E37" s="54"/>
      <c r="F37" s="54"/>
      <c r="G37" s="54"/>
      <c r="H37" s="54"/>
      <c r="I37" s="54"/>
    </row>
    <row r="38" spans="1:9" ht="15.75" thickBot="1" x14ac:dyDescent="0.3">
      <c r="A38" s="67">
        <v>14</v>
      </c>
      <c r="B38" s="70">
        <v>0.12667531610637273</v>
      </c>
      <c r="C38" s="70">
        <v>2.9324683893627274E-2</v>
      </c>
      <c r="D38" s="54"/>
      <c r="E38" s="54"/>
      <c r="F38" s="54"/>
      <c r="G38" s="54"/>
      <c r="H38" s="54"/>
      <c r="I38" s="54"/>
    </row>
  </sheetData>
  <pageMargins left="0.70866141732283472" right="0.70866141732283472" top="0.35433070866141736" bottom="0.35433070866141736" header="0.31496062992125984" footer="0.31496062992125984"/>
  <pageSetup paperSize="9" scale="97" orientation="landscape" r:id="rId1"/>
  <headerFooter>
    <oddHeader>&amp;C&amp;"-,Italic"&amp;8Urbums Nr. 1578; NH&amp;Y4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Maarupe_1578</vt:lpstr>
      <vt:lpstr>1578_Cl</vt:lpstr>
      <vt:lpstr>1578_NH4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Madara Mame</dc:creator>
  <cp:lastModifiedBy>Oskars Stiebriņš</cp:lastModifiedBy>
  <cp:lastPrinted>2020-12-30T12:36:05Z</cp:lastPrinted>
  <dcterms:created xsi:type="dcterms:W3CDTF">2020-11-10T06:39:01Z</dcterms:created>
  <dcterms:modified xsi:type="dcterms:W3CDTF">2020-12-30T12:46:57Z</dcterms:modified>
</cp:coreProperties>
</file>