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RHIVS\Stiebrins\Hidrogeologija\VARAM\Faili\A11\"/>
    </mc:Choice>
  </mc:AlternateContent>
  <xr:revisionPtr revIDLastSave="0" documentId="13_ncr:1_{F10E340C-9F7D-49D1-BA7D-30CC90EC573B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Datu masīvs" sheetId="1" r:id="rId1"/>
  </sheets>
  <definedNames>
    <definedName name="_xlnm._FilterDatabase" localSheetId="0" hidden="1">'Datu masīvs'!$A$4:$I$4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Q16" i="1" s="1"/>
  <c r="Q14" i="1"/>
  <c r="Q13" i="1"/>
  <c r="Q12" i="1"/>
  <c r="Q11" i="1"/>
  <c r="Q10" i="1"/>
  <c r="P15" i="1"/>
  <c r="P14" i="1"/>
  <c r="P13" i="1"/>
  <c r="P12" i="1"/>
  <c r="P11" i="1"/>
  <c r="P10" i="1"/>
  <c r="O15" i="1"/>
  <c r="O16" i="1" s="1"/>
  <c r="O14" i="1"/>
  <c r="O13" i="1"/>
  <c r="O12" i="1"/>
  <c r="O11" i="1"/>
  <c r="O10" i="1"/>
  <c r="N15" i="1"/>
  <c r="N16" i="1" s="1"/>
  <c r="N14" i="1"/>
  <c r="N13" i="1"/>
  <c r="N12" i="1"/>
  <c r="N11" i="1"/>
  <c r="N10" i="1"/>
  <c r="M15" i="1"/>
  <c r="M16" i="1" s="1"/>
  <c r="M14" i="1"/>
  <c r="M13" i="1"/>
  <c r="M12" i="1"/>
  <c r="M11" i="1"/>
  <c r="M10" i="1"/>
  <c r="L15" i="1"/>
  <c r="L14" i="1"/>
  <c r="L13" i="1"/>
  <c r="L12" i="1"/>
  <c r="L11" i="1"/>
  <c r="L10" i="1"/>
  <c r="L16" i="1" l="1"/>
  <c r="H38" i="1" l="1"/>
</calcChain>
</file>

<file path=xl/sharedStrings.xml><?xml version="1.0" encoding="utf-8"?>
<sst xmlns="http://schemas.openxmlformats.org/spreadsheetml/2006/main" count="172" uniqueCount="38">
  <si>
    <t>Urbuma numurs</t>
  </si>
  <si>
    <t>Piederība</t>
  </si>
  <si>
    <t>X</t>
  </si>
  <si>
    <t>Y</t>
  </si>
  <si>
    <t>Teritorija</t>
  </si>
  <si>
    <t>Gads</t>
  </si>
  <si>
    <t>Datums</t>
  </si>
  <si>
    <t>Rādītājs</t>
  </si>
  <si>
    <t>Vērtība</t>
  </si>
  <si>
    <t>Mērvienība</t>
  </si>
  <si>
    <t>mg/l</t>
  </si>
  <si>
    <t>Ķīmiskais skābekļa patēriņš</t>
  </si>
  <si>
    <t>Sintētiskās virsmas aktīvās vielas_anjonu</t>
  </si>
  <si>
    <t>Sulfāta joni</t>
  </si>
  <si>
    <t>Elektrovadītspēja 20oC</t>
  </si>
  <si>
    <t>µS/cm</t>
  </si>
  <si>
    <t>µg/l</t>
  </si>
  <si>
    <t>BTEX summa</t>
  </si>
  <si>
    <t>VVD monitoringa urbums</t>
  </si>
  <si>
    <t>Dienvidu dīķis</t>
  </si>
  <si>
    <t>Trihloretilēns</t>
  </si>
  <si>
    <t>μg/l</t>
  </si>
  <si>
    <t>Tetrahlormetāns</t>
  </si>
  <si>
    <t>L3</t>
  </si>
  <si>
    <t>ĶSP</t>
  </si>
  <si>
    <t>SVAV</t>
  </si>
  <si>
    <t>TCE+PCE</t>
  </si>
  <si>
    <t>BTEX</t>
  </si>
  <si>
    <t>EVS</t>
  </si>
  <si>
    <t>Robežvērtība</t>
  </si>
  <si>
    <r>
      <t>SO</t>
    </r>
    <r>
      <rPr>
        <b/>
        <vertAlign val="subscript"/>
        <sz val="10"/>
        <color theme="1"/>
        <rFont val="Calibri"/>
        <family val="2"/>
        <scheme val="minor"/>
      </rPr>
      <t>4</t>
    </r>
  </si>
  <si>
    <t>Count</t>
  </si>
  <si>
    <t>Min</t>
  </si>
  <si>
    <t>Max</t>
  </si>
  <si>
    <t>Median</t>
  </si>
  <si>
    <t>Var.p</t>
  </si>
  <si>
    <t>Stdev.p</t>
  </si>
  <si>
    <t>Confidence.T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</si>
</sst>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Tahoma"/>
      <family val="2"/>
      <charset val="186"/>
    </font>
    <font>
      <sz val="9"/>
      <color theme="1"/>
      <name val="Tahoma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0"/>
      <color theme="1"/>
      <name val="Tahoma"/>
      <family val="2"/>
      <charset val="186"/>
    </font>
    <font>
      <sz val="10"/>
      <color rgb="FF000000"/>
      <name val="Tahoma"/>
      <family val="2"/>
      <charset val="186"/>
    </font>
    <font>
      <sz val="10"/>
      <color theme="1"/>
      <name val="Tahoma"/>
      <family val="2"/>
      <charset val="186"/>
    </font>
    <font>
      <b/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applyNumberFormat="1" applyFont="1"/>
    <xf numFmtId="1" fontId="1" fillId="0" borderId="0" xfId="0" applyNumberFormat="1" applyFont="1"/>
    <xf numFmtId="49" fontId="2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0" borderId="0" xfId="0" applyFont="1"/>
    <xf numFmtId="1" fontId="4" fillId="0" borderId="0" xfId="0" applyNumberFormat="1" applyFont="1"/>
    <xf numFmtId="14" fontId="4" fillId="0" borderId="0" xfId="0" applyNumberFormat="1" applyFont="1"/>
    <xf numFmtId="49" fontId="4" fillId="0" borderId="0" xfId="0" applyNumberFormat="1" applyFont="1"/>
    <xf numFmtId="2" fontId="4" fillId="0" borderId="0" xfId="0" applyNumberFormat="1" applyFont="1"/>
    <xf numFmtId="49" fontId="5" fillId="0" borderId="0" xfId="0" applyNumberFormat="1" applyFont="1" applyAlignment="1">
      <alignment horizontal="left" vertical="top"/>
    </xf>
    <xf numFmtId="1" fontId="6" fillId="0" borderId="0" xfId="0" applyNumberFormat="1" applyFont="1"/>
    <xf numFmtId="14" fontId="6" fillId="0" borderId="0" xfId="0" applyNumberFormat="1" applyFont="1"/>
    <xf numFmtId="2" fontId="6" fillId="0" borderId="0" xfId="0" applyNumberFormat="1" applyFont="1"/>
    <xf numFmtId="49" fontId="6" fillId="0" borderId="0" xfId="0" applyNumberFormat="1" applyFont="1"/>
    <xf numFmtId="0" fontId="8" fillId="0" borderId="0" xfId="0" applyFont="1"/>
    <xf numFmtId="2" fontId="8" fillId="0" borderId="0" xfId="0" applyNumberFormat="1" applyFont="1"/>
    <xf numFmtId="165" fontId="8" fillId="0" borderId="0" xfId="0" applyNumberFormat="1" applyFont="1"/>
    <xf numFmtId="1" fontId="8" fillId="0" borderId="0" xfId="0" applyNumberFormat="1" applyFont="1"/>
    <xf numFmtId="0" fontId="3" fillId="0" borderId="1" xfId="0" applyFont="1" applyBorder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3" fillId="0" borderId="3" xfId="0" applyFont="1" applyBorder="1"/>
    <xf numFmtId="49" fontId="4" fillId="0" borderId="3" xfId="0" applyNumberFormat="1" applyFont="1" applyBorder="1"/>
    <xf numFmtId="49" fontId="5" fillId="0" borderId="3" xfId="0" applyNumberFormat="1" applyFont="1" applyBorder="1" applyAlignment="1">
      <alignment horizontal="left" vertical="top"/>
    </xf>
    <xf numFmtId="49" fontId="6" fillId="0" borderId="3" xfId="0" applyNumberFormat="1" applyFont="1" applyBorder="1"/>
    <xf numFmtId="0" fontId="9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2" fontId="9" fillId="0" borderId="9" xfId="0" applyNumberFormat="1" applyFont="1" applyBorder="1"/>
    <xf numFmtId="0" fontId="9" fillId="0" borderId="8" xfId="0" applyFont="1" applyBorder="1"/>
    <xf numFmtId="0" fontId="9" fillId="0" borderId="4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1" fontId="9" fillId="0" borderId="6" xfId="0" applyNumberFormat="1" applyFont="1" applyBorder="1"/>
    <xf numFmtId="0" fontId="9" fillId="0" borderId="4" xfId="0" applyFont="1" applyBorder="1"/>
    <xf numFmtId="165" fontId="9" fillId="0" borderId="9" xfId="0" applyNumberFormat="1" applyFont="1" applyBorder="1"/>
    <xf numFmtId="2" fontId="9" fillId="0" borderId="6" xfId="0" applyNumberFormat="1" applyFont="1" applyBorder="1"/>
    <xf numFmtId="0" fontId="9" fillId="0" borderId="10" xfId="0" applyFont="1" applyBorder="1" applyAlignment="1">
      <alignment horizontal="right" vertical="center"/>
    </xf>
    <xf numFmtId="2" fontId="9" fillId="0" borderId="10" xfId="0" applyNumberFormat="1" applyFont="1" applyBorder="1"/>
    <xf numFmtId="165" fontId="9" fillId="0" borderId="11" xfId="0" applyNumberFormat="1" applyFont="1" applyBorder="1"/>
    <xf numFmtId="2" fontId="9" fillId="0" borderId="11" xfId="0" applyNumberFormat="1" applyFont="1" applyBorder="1"/>
    <xf numFmtId="1" fontId="9" fillId="0" borderId="10" xfId="0" applyNumberFormat="1" applyFont="1" applyBorder="1"/>
    <xf numFmtId="0" fontId="8" fillId="0" borderId="10" xfId="0" applyFont="1" applyBorder="1"/>
    <xf numFmtId="0" fontId="9" fillId="0" borderId="12" xfId="0" applyFont="1" applyBorder="1" applyAlignment="1">
      <alignment horizontal="right" vertical="center"/>
    </xf>
    <xf numFmtId="2" fontId="9" fillId="0" borderId="12" xfId="0" applyNumberFormat="1" applyFont="1" applyBorder="1"/>
    <xf numFmtId="165" fontId="9" fillId="0" borderId="13" xfId="0" applyNumberFormat="1" applyFont="1" applyBorder="1"/>
    <xf numFmtId="2" fontId="9" fillId="0" borderId="13" xfId="0" applyNumberFormat="1" applyFont="1" applyBorder="1"/>
    <xf numFmtId="1" fontId="9" fillId="0" borderId="12" xfId="0" applyNumberFormat="1" applyFont="1" applyBorder="1"/>
    <xf numFmtId="0" fontId="8" fillId="0" borderId="12" xfId="0" applyFont="1" applyBorder="1"/>
    <xf numFmtId="0" fontId="9" fillId="0" borderId="12" xfId="0" applyFont="1" applyBorder="1"/>
    <xf numFmtId="0" fontId="8" fillId="0" borderId="13" xfId="0" applyFont="1" applyBorder="1"/>
    <xf numFmtId="2" fontId="8" fillId="0" borderId="9" xfId="0" applyNumberFormat="1" applyFont="1" applyBorder="1"/>
    <xf numFmtId="0" fontId="9" fillId="0" borderId="8" xfId="0" applyFont="1" applyBorder="1" applyAlignment="1">
      <alignment horizontal="center" vertical="center"/>
    </xf>
    <xf numFmtId="164" fontId="8" fillId="0" borderId="0" xfId="0" applyNumberFormat="1" applyFont="1"/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ĶSP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F7-4554-8683-480530A8054A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890682414698163"/>
                  <c:y val="-7.97812773403324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masīvs'!$L$5:$L$8</c:f>
              <c:numCache>
                <c:formatCode>0.00</c:formatCode>
                <c:ptCount val="4"/>
                <c:pt idx="0">
                  <c:v>419</c:v>
                </c:pt>
                <c:pt idx="1">
                  <c:v>470</c:v>
                </c:pt>
                <c:pt idx="2" formatCode="General">
                  <c:v>81.650000000000006</c:v>
                </c:pt>
                <c:pt idx="3">
                  <c:v>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F7-4554-8683-480530A80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1616479"/>
        <c:axId val="1191620639"/>
      </c:lineChart>
      <c:catAx>
        <c:axId val="1191616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20639"/>
        <c:crosses val="autoZero"/>
        <c:auto val="1"/>
        <c:lblAlgn val="ctr"/>
        <c:lblOffset val="100"/>
        <c:noMultiLvlLbl val="0"/>
      </c:catAx>
      <c:valAx>
        <c:axId val="1191620639"/>
        <c:scaling>
          <c:orientation val="minMax"/>
          <c:max val="6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16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SO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637882764654418"/>
                  <c:y val="0.152791265675123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masīvs'!$M$5:$M$8</c:f>
              <c:numCache>
                <c:formatCode>0.0</c:formatCode>
                <c:ptCount val="4"/>
                <c:pt idx="0">
                  <c:v>370</c:v>
                </c:pt>
                <c:pt idx="1">
                  <c:v>480</c:v>
                </c:pt>
                <c:pt idx="2">
                  <c:v>474.5</c:v>
                </c:pt>
                <c:pt idx="3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0B-4A03-BF82-ECCD28154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638943"/>
        <c:axId val="1191632287"/>
      </c:lineChart>
      <c:catAx>
        <c:axId val="1191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32287"/>
        <c:crosses val="autoZero"/>
        <c:auto val="1"/>
        <c:lblAlgn val="ctr"/>
        <c:lblOffset val="100"/>
        <c:noMultiLvlLbl val="0"/>
      </c:catAx>
      <c:valAx>
        <c:axId val="1191632287"/>
        <c:scaling>
          <c:orientation val="minMax"/>
          <c:max val="500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38943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Elektrovadītspēja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7-4DB0-A558-9543DDC75503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489610673665797"/>
                  <c:y val="-9.93186789151356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masīvs'!$O$5:$O$8</c:f>
              <c:numCache>
                <c:formatCode>0</c:formatCode>
                <c:ptCount val="4"/>
                <c:pt idx="0">
                  <c:v>1815</c:v>
                </c:pt>
                <c:pt idx="1">
                  <c:v>1612</c:v>
                </c:pt>
                <c:pt idx="2">
                  <c:v>1739</c:v>
                </c:pt>
                <c:pt idx="3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7-4DB0-A558-9543DDC75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822959"/>
        <c:axId val="1184823375"/>
      </c:lineChart>
      <c:catAx>
        <c:axId val="118482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84823375"/>
        <c:crosses val="autoZero"/>
        <c:auto val="1"/>
        <c:lblAlgn val="ctr"/>
        <c:lblOffset val="100"/>
        <c:noMultiLvlLbl val="0"/>
      </c:catAx>
      <c:valAx>
        <c:axId val="1184823375"/>
        <c:scaling>
          <c:orientation val="minMax"/>
          <c:max val="1900"/>
          <c:min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µS/cm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84822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SVAV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3D-4290-81A9-22D9B66E6A93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972440944881888"/>
                  <c:y val="0.220231481481481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masīvs'!$K$5:$K$8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masīvs'!$N$5:$N$8</c:f>
              <c:numCache>
                <c:formatCode>0.00</c:formatCode>
                <c:ptCount val="4"/>
                <c:pt idx="0">
                  <c:v>0.38</c:v>
                </c:pt>
                <c:pt idx="1">
                  <c:v>1.1000000000000001</c:v>
                </c:pt>
                <c:pt idx="2">
                  <c:v>40</c:v>
                </c:pt>
                <c:pt idx="3">
                  <c:v>65.900000000000006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E3D-4290-81A9-22D9B66E6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1637695"/>
        <c:axId val="1191631455"/>
      </c:lineChart>
      <c:catAx>
        <c:axId val="1191637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31455"/>
        <c:crosses val="autoZero"/>
        <c:auto val="1"/>
        <c:lblAlgn val="ctr"/>
        <c:lblOffset val="100"/>
        <c:noMultiLvlLbl val="0"/>
      </c:catAx>
      <c:valAx>
        <c:axId val="1191631455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1637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166687</xdr:rowOff>
    </xdr:from>
    <xdr:to>
      <xdr:col>25</xdr:col>
      <xdr:colOff>304800</xdr:colOff>
      <xdr:row>16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D36D32-9DEC-47A2-8BED-487A99B03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14287</xdr:colOff>
      <xdr:row>17</xdr:row>
      <xdr:rowOff>4762</xdr:rowOff>
    </xdr:from>
    <xdr:to>
      <xdr:col>25</xdr:col>
      <xdr:colOff>319087</xdr:colOff>
      <xdr:row>31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D1C48F-6BDB-43AE-A97E-09C9BAD3B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585787</xdr:colOff>
      <xdr:row>2</xdr:row>
      <xdr:rowOff>4762</xdr:rowOff>
    </xdr:from>
    <xdr:to>
      <xdr:col>33</xdr:col>
      <xdr:colOff>280987</xdr:colOff>
      <xdr:row>16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8EEF53-30CA-4DD7-A479-9E22A35D0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604837</xdr:colOff>
      <xdr:row>17</xdr:row>
      <xdr:rowOff>23812</xdr:rowOff>
    </xdr:from>
    <xdr:to>
      <xdr:col>33</xdr:col>
      <xdr:colOff>300037</xdr:colOff>
      <xdr:row>31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6DB3077-7A33-4E40-86F0-DAD311514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8"/>
  <sheetViews>
    <sheetView tabSelected="1" topLeftCell="H1" workbookViewId="0">
      <selection activeCell="M27" sqref="M27"/>
    </sheetView>
  </sheetViews>
  <sheetFormatPr defaultRowHeight="15" x14ac:dyDescent="0.25"/>
  <cols>
    <col min="1" max="1" width="15.42578125" customWidth="1"/>
    <col min="2" max="2" width="24.42578125" customWidth="1"/>
    <col min="6" max="6" width="11.5703125" customWidth="1"/>
    <col min="7" max="7" width="32.140625" customWidth="1"/>
    <col min="8" max="8" width="11.42578125" customWidth="1"/>
    <col min="10" max="10" width="6.42578125" customWidth="1"/>
    <col min="11" max="11" width="13.28515625" customWidth="1"/>
    <col min="12" max="12" width="10" customWidth="1"/>
  </cols>
  <sheetData>
    <row r="2" spans="1:18" x14ac:dyDescent="0.25">
      <c r="E2" s="7"/>
      <c r="F2" s="7"/>
      <c r="G2" s="7"/>
      <c r="H2" s="7"/>
      <c r="I2" s="7"/>
      <c r="J2" s="7"/>
      <c r="K2" s="21"/>
      <c r="L2" s="21"/>
      <c r="M2" s="21"/>
      <c r="N2" s="21"/>
      <c r="O2" s="21"/>
      <c r="P2" s="21"/>
      <c r="Q2" s="21"/>
      <c r="R2" s="7"/>
    </row>
    <row r="3" spans="1:18" x14ac:dyDescent="0.25">
      <c r="E3" s="7"/>
      <c r="F3" s="7"/>
      <c r="G3" s="7"/>
      <c r="H3" s="7"/>
      <c r="I3" s="7"/>
      <c r="J3" s="24"/>
      <c r="K3" s="58" t="s">
        <v>5</v>
      </c>
      <c r="L3" s="22" t="s">
        <v>24</v>
      </c>
      <c r="M3" s="30" t="s">
        <v>30</v>
      </c>
      <c r="N3" s="33" t="s">
        <v>25</v>
      </c>
      <c r="O3" s="33" t="s">
        <v>28</v>
      </c>
      <c r="P3" s="22" t="s">
        <v>26</v>
      </c>
      <c r="Q3" s="54" t="s">
        <v>27</v>
      </c>
      <c r="R3" s="7"/>
    </row>
    <row r="4" spans="1:18" x14ac:dyDescent="0.25">
      <c r="A4" s="1" t="s">
        <v>0</v>
      </c>
      <c r="B4" s="2" t="s">
        <v>1</v>
      </c>
      <c r="C4" s="2" t="s">
        <v>2</v>
      </c>
      <c r="D4" s="2" t="s">
        <v>3</v>
      </c>
      <c r="E4" s="8" t="s">
        <v>4</v>
      </c>
      <c r="F4" s="9" t="s">
        <v>6</v>
      </c>
      <c r="G4" s="10" t="s">
        <v>7</v>
      </c>
      <c r="H4" s="11" t="s">
        <v>8</v>
      </c>
      <c r="I4" s="10" t="s">
        <v>9</v>
      </c>
      <c r="J4" s="25"/>
      <c r="K4" s="59"/>
      <c r="L4" s="56" t="s">
        <v>10</v>
      </c>
      <c r="M4" s="56"/>
      <c r="N4" s="57"/>
      <c r="O4" s="34" t="s">
        <v>15</v>
      </c>
      <c r="P4" s="56" t="s">
        <v>16</v>
      </c>
      <c r="Q4" s="57"/>
      <c r="R4" s="7"/>
    </row>
    <row r="5" spans="1:18" x14ac:dyDescent="0.25">
      <c r="A5" s="3" t="s">
        <v>23</v>
      </c>
      <c r="B5" s="4" t="s">
        <v>18</v>
      </c>
      <c r="C5" s="4">
        <v>537908.61300000001</v>
      </c>
      <c r="D5" s="4">
        <v>328205.75</v>
      </c>
      <c r="E5" s="13" t="s">
        <v>19</v>
      </c>
      <c r="F5" s="14">
        <v>42337</v>
      </c>
      <c r="G5" s="12" t="s">
        <v>17</v>
      </c>
      <c r="H5" s="15">
        <v>5</v>
      </c>
      <c r="I5" s="12" t="s">
        <v>16</v>
      </c>
      <c r="J5" s="26"/>
      <c r="K5" s="39">
        <v>2015</v>
      </c>
      <c r="L5" s="40">
        <v>419</v>
      </c>
      <c r="M5" s="41">
        <v>370</v>
      </c>
      <c r="N5" s="42">
        <v>0.38</v>
      </c>
      <c r="O5" s="43">
        <v>1815</v>
      </c>
      <c r="P5" s="44"/>
      <c r="Q5" s="42">
        <v>5</v>
      </c>
      <c r="R5" s="7"/>
    </row>
    <row r="6" spans="1:18" x14ac:dyDescent="0.25">
      <c r="A6" s="3" t="s">
        <v>23</v>
      </c>
      <c r="B6" s="4" t="s">
        <v>18</v>
      </c>
      <c r="C6" s="4">
        <v>537908.61300000001</v>
      </c>
      <c r="D6" s="4">
        <v>328205.75</v>
      </c>
      <c r="E6" s="13" t="s">
        <v>19</v>
      </c>
      <c r="F6" s="14">
        <v>42337</v>
      </c>
      <c r="G6" s="12" t="s">
        <v>14</v>
      </c>
      <c r="H6" s="15">
        <v>1815</v>
      </c>
      <c r="I6" s="12" t="s">
        <v>15</v>
      </c>
      <c r="J6" s="26"/>
      <c r="K6" s="45">
        <v>2016</v>
      </c>
      <c r="L6" s="46">
        <v>470</v>
      </c>
      <c r="M6" s="47">
        <v>480</v>
      </c>
      <c r="N6" s="48">
        <v>1.1000000000000001</v>
      </c>
      <c r="O6" s="49">
        <v>1612</v>
      </c>
      <c r="P6" s="50"/>
      <c r="Q6" s="48">
        <v>18</v>
      </c>
      <c r="R6" s="7"/>
    </row>
    <row r="7" spans="1:18" x14ac:dyDescent="0.25">
      <c r="A7" s="3" t="s">
        <v>23</v>
      </c>
      <c r="B7" s="4" t="s">
        <v>18</v>
      </c>
      <c r="C7" s="4">
        <v>537908.61300000001</v>
      </c>
      <c r="D7" s="4">
        <v>328205.75</v>
      </c>
      <c r="E7" s="13" t="s">
        <v>19</v>
      </c>
      <c r="F7" s="14">
        <v>42337</v>
      </c>
      <c r="G7" s="12" t="s">
        <v>11</v>
      </c>
      <c r="H7" s="15">
        <v>419</v>
      </c>
      <c r="I7" s="16" t="s">
        <v>10</v>
      </c>
      <c r="J7" s="27"/>
      <c r="K7" s="45">
        <v>2018</v>
      </c>
      <c r="L7" s="51">
        <v>81.650000000000006</v>
      </c>
      <c r="M7" s="47">
        <v>474.5</v>
      </c>
      <c r="N7" s="48">
        <v>40</v>
      </c>
      <c r="O7" s="49">
        <v>1739</v>
      </c>
      <c r="P7" s="50"/>
      <c r="Q7" s="52">
        <v>1.55</v>
      </c>
      <c r="R7" s="7"/>
    </row>
    <row r="8" spans="1:18" x14ac:dyDescent="0.25">
      <c r="A8" s="3" t="s">
        <v>23</v>
      </c>
      <c r="B8" s="4" t="s">
        <v>18</v>
      </c>
      <c r="C8" s="4">
        <v>537908.61300000001</v>
      </c>
      <c r="D8" s="4">
        <v>328205.75</v>
      </c>
      <c r="E8" s="13" t="s">
        <v>19</v>
      </c>
      <c r="F8" s="14">
        <v>42337</v>
      </c>
      <c r="G8" s="12" t="s">
        <v>12</v>
      </c>
      <c r="H8" s="15">
        <v>0.38</v>
      </c>
      <c r="I8" s="16" t="s">
        <v>10</v>
      </c>
      <c r="J8" s="27"/>
      <c r="K8" s="28">
        <v>2019</v>
      </c>
      <c r="L8" s="38">
        <v>543</v>
      </c>
      <c r="M8" s="37">
        <v>405</v>
      </c>
      <c r="N8" s="31">
        <v>65.900000000000006</v>
      </c>
      <c r="O8" s="35">
        <v>1300</v>
      </c>
      <c r="P8" s="35">
        <v>110</v>
      </c>
      <c r="Q8" s="53">
        <v>1.47</v>
      </c>
      <c r="R8" s="7"/>
    </row>
    <row r="9" spans="1:18" x14ac:dyDescent="0.25">
      <c r="A9" s="3" t="s">
        <v>23</v>
      </c>
      <c r="B9" s="4" t="s">
        <v>18</v>
      </c>
      <c r="C9" s="4">
        <v>537908.61300000001</v>
      </c>
      <c r="D9" s="4">
        <v>328205.75</v>
      </c>
      <c r="E9" s="13" t="s">
        <v>19</v>
      </c>
      <c r="F9" s="14">
        <v>42337</v>
      </c>
      <c r="G9" s="12" t="s">
        <v>13</v>
      </c>
      <c r="H9" s="15">
        <v>370</v>
      </c>
      <c r="I9" s="16" t="s">
        <v>10</v>
      </c>
      <c r="J9" s="27"/>
      <c r="K9" s="29" t="s">
        <v>29</v>
      </c>
      <c r="L9" s="23">
        <v>45</v>
      </c>
      <c r="M9" s="36">
        <v>137.5</v>
      </c>
      <c r="N9" s="36">
        <v>0.1</v>
      </c>
      <c r="O9" s="36">
        <v>580</v>
      </c>
      <c r="P9" s="36">
        <v>5</v>
      </c>
      <c r="Q9" s="32">
        <v>5</v>
      </c>
      <c r="R9" s="7"/>
    </row>
    <row r="10" spans="1:18" x14ac:dyDescent="0.25">
      <c r="A10" s="3" t="s">
        <v>23</v>
      </c>
      <c r="B10" s="4" t="s">
        <v>18</v>
      </c>
      <c r="C10" s="4">
        <v>537908.61300000001</v>
      </c>
      <c r="D10" s="4">
        <v>328205.75</v>
      </c>
      <c r="E10" s="13" t="s">
        <v>19</v>
      </c>
      <c r="F10" s="14">
        <v>42449</v>
      </c>
      <c r="G10" s="12" t="s">
        <v>17</v>
      </c>
      <c r="H10" s="15">
        <v>18</v>
      </c>
      <c r="I10" s="12" t="s">
        <v>16</v>
      </c>
      <c r="J10" s="12"/>
      <c r="K10" s="17" t="s">
        <v>31</v>
      </c>
      <c r="L10" s="17">
        <f t="shared" ref="L10:Q10" si="0">COUNT(L5:L8)</f>
        <v>4</v>
      </c>
      <c r="M10" s="17">
        <f t="shared" si="0"/>
        <v>4</v>
      </c>
      <c r="N10" s="17">
        <f t="shared" si="0"/>
        <v>4</v>
      </c>
      <c r="O10" s="17">
        <f t="shared" si="0"/>
        <v>4</v>
      </c>
      <c r="P10" s="17">
        <f t="shared" si="0"/>
        <v>1</v>
      </c>
      <c r="Q10" s="17">
        <f t="shared" si="0"/>
        <v>4</v>
      </c>
      <c r="R10" s="7"/>
    </row>
    <row r="11" spans="1:18" x14ac:dyDescent="0.25">
      <c r="A11" s="3" t="s">
        <v>23</v>
      </c>
      <c r="B11" s="4" t="s">
        <v>18</v>
      </c>
      <c r="C11" s="4">
        <v>537908.61300000001</v>
      </c>
      <c r="D11" s="4">
        <v>328205.75</v>
      </c>
      <c r="E11" s="13" t="s">
        <v>19</v>
      </c>
      <c r="F11" s="14">
        <v>42449</v>
      </c>
      <c r="G11" s="12" t="s">
        <v>14</v>
      </c>
      <c r="H11" s="15">
        <v>1612</v>
      </c>
      <c r="I11" s="12" t="s">
        <v>15</v>
      </c>
      <c r="J11" s="12"/>
      <c r="K11" s="17" t="s">
        <v>32</v>
      </c>
      <c r="L11" s="18">
        <f t="shared" ref="L11:Q11" si="1">MIN(L5:L8)</f>
        <v>81.650000000000006</v>
      </c>
      <c r="M11" s="19">
        <f t="shared" si="1"/>
        <v>370</v>
      </c>
      <c r="N11" s="18">
        <f t="shared" si="1"/>
        <v>0.38</v>
      </c>
      <c r="O11" s="20">
        <f t="shared" si="1"/>
        <v>1300</v>
      </c>
      <c r="P11" s="20">
        <f t="shared" si="1"/>
        <v>110</v>
      </c>
      <c r="Q11" s="18">
        <f t="shared" si="1"/>
        <v>1.47</v>
      </c>
      <c r="R11" s="7"/>
    </row>
    <row r="12" spans="1:18" x14ac:dyDescent="0.25">
      <c r="A12" s="3" t="s">
        <v>23</v>
      </c>
      <c r="B12" s="4" t="s">
        <v>18</v>
      </c>
      <c r="C12" s="4">
        <v>537908.61300000001</v>
      </c>
      <c r="D12" s="4">
        <v>328205.75</v>
      </c>
      <c r="E12" s="13" t="s">
        <v>19</v>
      </c>
      <c r="F12" s="14">
        <v>42449</v>
      </c>
      <c r="G12" s="12" t="s">
        <v>11</v>
      </c>
      <c r="H12" s="15">
        <v>470</v>
      </c>
      <c r="I12" s="16" t="s">
        <v>10</v>
      </c>
      <c r="J12" s="16"/>
      <c r="K12" s="17" t="s">
        <v>33</v>
      </c>
      <c r="L12" s="18">
        <f t="shared" ref="L12:Q12" si="2">MAX(L5:L8)</f>
        <v>543</v>
      </c>
      <c r="M12" s="19">
        <f t="shared" si="2"/>
        <v>480</v>
      </c>
      <c r="N12" s="18">
        <f t="shared" si="2"/>
        <v>65.900000000000006</v>
      </c>
      <c r="O12" s="20">
        <f t="shared" si="2"/>
        <v>1815</v>
      </c>
      <c r="P12" s="20">
        <f t="shared" si="2"/>
        <v>110</v>
      </c>
      <c r="Q12" s="18">
        <f t="shared" si="2"/>
        <v>18</v>
      </c>
      <c r="R12" s="7"/>
    </row>
    <row r="13" spans="1:18" x14ac:dyDescent="0.25">
      <c r="A13" s="3" t="s">
        <v>23</v>
      </c>
      <c r="B13" s="4" t="s">
        <v>18</v>
      </c>
      <c r="C13" s="4">
        <v>537908.61300000001</v>
      </c>
      <c r="D13" s="4">
        <v>328205.75</v>
      </c>
      <c r="E13" s="13" t="s">
        <v>19</v>
      </c>
      <c r="F13" s="14">
        <v>42449</v>
      </c>
      <c r="G13" s="12" t="s">
        <v>12</v>
      </c>
      <c r="H13" s="15">
        <v>1.1000000000000001</v>
      </c>
      <c r="I13" s="16" t="s">
        <v>10</v>
      </c>
      <c r="J13" s="16"/>
      <c r="K13" s="17" t="s">
        <v>34</v>
      </c>
      <c r="L13" s="55">
        <f t="shared" ref="L13:Q13" si="3">MEDIAN(L5:L8)</f>
        <v>444.5</v>
      </c>
      <c r="M13" s="55">
        <f t="shared" si="3"/>
        <v>439.75</v>
      </c>
      <c r="N13" s="55">
        <f t="shared" si="3"/>
        <v>20.55</v>
      </c>
      <c r="O13" s="55">
        <f t="shared" si="3"/>
        <v>1675.5</v>
      </c>
      <c r="P13" s="55">
        <f t="shared" si="3"/>
        <v>110</v>
      </c>
      <c r="Q13" s="55">
        <f t="shared" si="3"/>
        <v>3.2750000000000004</v>
      </c>
      <c r="R13" s="7"/>
    </row>
    <row r="14" spans="1:18" x14ac:dyDescent="0.25">
      <c r="A14" s="3" t="s">
        <v>23</v>
      </c>
      <c r="B14" s="4" t="s">
        <v>18</v>
      </c>
      <c r="C14" s="4">
        <v>537908.61300000001</v>
      </c>
      <c r="D14" s="4">
        <v>328205.75</v>
      </c>
      <c r="E14" s="13" t="s">
        <v>19</v>
      </c>
      <c r="F14" s="14">
        <v>42449</v>
      </c>
      <c r="G14" s="12" t="s">
        <v>13</v>
      </c>
      <c r="H14" s="15">
        <v>480</v>
      </c>
      <c r="I14" s="16" t="s">
        <v>10</v>
      </c>
      <c r="J14" s="16"/>
      <c r="K14" s="17" t="s">
        <v>35</v>
      </c>
      <c r="L14" s="55">
        <f t="shared" ref="L14:Q14" si="4">_xlfn.VAR.P(L5:L8)</f>
        <v>31298.160468749964</v>
      </c>
      <c r="M14" s="55">
        <f t="shared" si="4"/>
        <v>2170.671875</v>
      </c>
      <c r="N14" s="55">
        <f t="shared" si="4"/>
        <v>765.38707500000021</v>
      </c>
      <c r="O14" s="55">
        <f t="shared" si="4"/>
        <v>38650.25</v>
      </c>
      <c r="P14" s="55">
        <f t="shared" si="4"/>
        <v>0</v>
      </c>
      <c r="Q14" s="55">
        <f t="shared" si="4"/>
        <v>46.075825000000002</v>
      </c>
      <c r="R14" s="7"/>
    </row>
    <row r="15" spans="1:18" x14ac:dyDescent="0.25">
      <c r="A15" s="3" t="s">
        <v>23</v>
      </c>
      <c r="B15" s="4" t="s">
        <v>18</v>
      </c>
      <c r="C15" s="4">
        <v>537908.61300000001</v>
      </c>
      <c r="D15" s="4">
        <v>328205.75</v>
      </c>
      <c r="E15" s="13" t="s">
        <v>19</v>
      </c>
      <c r="F15" s="14">
        <v>43180</v>
      </c>
      <c r="G15" s="16" t="s">
        <v>17</v>
      </c>
      <c r="H15" s="15">
        <v>1.45</v>
      </c>
      <c r="I15" s="16" t="s">
        <v>21</v>
      </c>
      <c r="J15" s="16"/>
      <c r="K15" s="17" t="s">
        <v>36</v>
      </c>
      <c r="L15" s="55">
        <f t="shared" ref="L15:Q15" si="5">_xlfn.STDEV.P(L5:L8)</f>
        <v>176.91286123046555</v>
      </c>
      <c r="M15" s="55">
        <f t="shared" si="5"/>
        <v>46.590469787285897</v>
      </c>
      <c r="N15" s="55">
        <f t="shared" si="5"/>
        <v>27.665629850050408</v>
      </c>
      <c r="O15" s="55">
        <f t="shared" si="5"/>
        <v>196.59666833392677</v>
      </c>
      <c r="P15" s="55">
        <f t="shared" si="5"/>
        <v>0</v>
      </c>
      <c r="Q15" s="55">
        <f t="shared" si="5"/>
        <v>6.7879175746321492</v>
      </c>
      <c r="R15" s="7"/>
    </row>
    <row r="16" spans="1:18" x14ac:dyDescent="0.25">
      <c r="A16" s="3" t="s">
        <v>23</v>
      </c>
      <c r="B16" s="4" t="s">
        <v>18</v>
      </c>
      <c r="C16" s="4">
        <v>537908.61300000001</v>
      </c>
      <c r="D16" s="4">
        <v>328205.75</v>
      </c>
      <c r="E16" s="13" t="s">
        <v>19</v>
      </c>
      <c r="F16" s="14">
        <v>43180</v>
      </c>
      <c r="G16" s="16" t="s">
        <v>14</v>
      </c>
      <c r="H16" s="15">
        <v>1693</v>
      </c>
      <c r="I16" s="16" t="s">
        <v>15</v>
      </c>
      <c r="J16" s="16"/>
      <c r="K16" s="17" t="s">
        <v>37</v>
      </c>
      <c r="L16" s="55">
        <f t="shared" ref="L16" si="6">_xlfn.CONFIDENCE.T(0.05,L15,L10)</f>
        <v>281.50784079003233</v>
      </c>
      <c r="M16" s="55">
        <f t="shared" ref="M16:Q16" si="7">_xlfn.CONFIDENCE.T(0.05,M15,M10)</f>
        <v>74.135834217990137</v>
      </c>
      <c r="N16" s="55">
        <f t="shared" si="7"/>
        <v>44.022190749819806</v>
      </c>
      <c r="O16" s="55">
        <f t="shared" si="7"/>
        <v>312.82917038519599</v>
      </c>
      <c r="P16" s="55"/>
      <c r="Q16" s="55">
        <f t="shared" si="7"/>
        <v>10.80109160297922</v>
      </c>
      <c r="R16" s="7"/>
    </row>
    <row r="17" spans="1:18" x14ac:dyDescent="0.25">
      <c r="A17" s="3" t="s">
        <v>23</v>
      </c>
      <c r="B17" s="4" t="s">
        <v>18</v>
      </c>
      <c r="C17" s="4">
        <v>537908.61300000001</v>
      </c>
      <c r="D17" s="4">
        <v>328205.75</v>
      </c>
      <c r="E17" s="13" t="s">
        <v>19</v>
      </c>
      <c r="F17" s="14">
        <v>43180</v>
      </c>
      <c r="G17" s="16" t="s">
        <v>11</v>
      </c>
      <c r="H17" s="15">
        <v>87.2</v>
      </c>
      <c r="I17" s="16" t="s">
        <v>10</v>
      </c>
      <c r="J17" s="16"/>
      <c r="K17" s="7"/>
      <c r="L17" s="7"/>
      <c r="M17" s="7"/>
      <c r="N17" s="7"/>
      <c r="O17" s="7"/>
      <c r="P17" s="7"/>
      <c r="Q17" s="7"/>
      <c r="R17" s="7"/>
    </row>
    <row r="18" spans="1:18" x14ac:dyDescent="0.25">
      <c r="A18" s="3" t="s">
        <v>23</v>
      </c>
      <c r="B18" s="4" t="s">
        <v>18</v>
      </c>
      <c r="C18" s="4">
        <v>537908.61300000001</v>
      </c>
      <c r="D18" s="4">
        <v>328205.75</v>
      </c>
      <c r="E18" s="13" t="s">
        <v>19</v>
      </c>
      <c r="F18" s="14">
        <v>43180</v>
      </c>
      <c r="G18" s="12" t="s">
        <v>12</v>
      </c>
      <c r="H18" s="15">
        <v>52</v>
      </c>
      <c r="I18" s="16" t="s">
        <v>10</v>
      </c>
      <c r="J18" s="16"/>
      <c r="K18" s="7"/>
      <c r="L18" s="7"/>
      <c r="M18" s="7"/>
      <c r="N18" s="7"/>
      <c r="O18" s="7"/>
      <c r="P18" s="7"/>
      <c r="Q18" s="7"/>
      <c r="R18" s="7"/>
    </row>
    <row r="19" spans="1:18" x14ac:dyDescent="0.25">
      <c r="A19" s="3" t="s">
        <v>23</v>
      </c>
      <c r="B19" s="4" t="s">
        <v>18</v>
      </c>
      <c r="C19" s="4">
        <v>537908.61300000001</v>
      </c>
      <c r="D19" s="4">
        <v>328205.75</v>
      </c>
      <c r="E19" s="13" t="s">
        <v>19</v>
      </c>
      <c r="F19" s="14">
        <v>43180</v>
      </c>
      <c r="G19" s="16" t="s">
        <v>13</v>
      </c>
      <c r="H19" s="15">
        <v>476</v>
      </c>
      <c r="I19" s="16" t="s">
        <v>10</v>
      </c>
      <c r="J19" s="16"/>
      <c r="K19" s="7"/>
      <c r="L19" s="7"/>
      <c r="M19" s="7"/>
      <c r="N19" s="7"/>
      <c r="O19" s="7"/>
      <c r="P19" s="7"/>
      <c r="Q19" s="7"/>
      <c r="R19" s="7"/>
    </row>
    <row r="20" spans="1:18" x14ac:dyDescent="0.25">
      <c r="A20" s="3" t="s">
        <v>23</v>
      </c>
      <c r="B20" s="4" t="s">
        <v>18</v>
      </c>
      <c r="C20" s="4">
        <v>537908.61300000001</v>
      </c>
      <c r="D20" s="4">
        <v>328205.75</v>
      </c>
      <c r="E20" s="13" t="s">
        <v>19</v>
      </c>
      <c r="F20" s="14">
        <v>43180</v>
      </c>
      <c r="G20" s="16" t="s">
        <v>22</v>
      </c>
      <c r="H20" s="15">
        <v>0.22</v>
      </c>
      <c r="I20" s="16" t="s">
        <v>21</v>
      </c>
      <c r="J20" s="16"/>
      <c r="K20" s="7"/>
      <c r="L20" s="7"/>
      <c r="M20" s="7"/>
      <c r="N20" s="7"/>
      <c r="O20" s="7"/>
      <c r="P20" s="7"/>
      <c r="Q20" s="7"/>
      <c r="R20" s="7"/>
    </row>
    <row r="21" spans="1:18" x14ac:dyDescent="0.25">
      <c r="A21" s="3" t="s">
        <v>23</v>
      </c>
      <c r="B21" s="4" t="s">
        <v>18</v>
      </c>
      <c r="C21" s="4">
        <v>537908.61300000001</v>
      </c>
      <c r="D21" s="4">
        <v>328205.75</v>
      </c>
      <c r="E21" s="13" t="s">
        <v>19</v>
      </c>
      <c r="F21" s="14">
        <v>43180</v>
      </c>
      <c r="G21" s="16" t="s">
        <v>20</v>
      </c>
      <c r="H21" s="15">
        <v>47.2</v>
      </c>
      <c r="I21" s="16" t="s">
        <v>21</v>
      </c>
      <c r="J21" s="16"/>
      <c r="K21" s="7"/>
      <c r="L21" s="7"/>
      <c r="M21" s="7"/>
      <c r="N21" s="7"/>
      <c r="O21" s="7"/>
      <c r="P21" s="7"/>
      <c r="Q21" s="7"/>
      <c r="R21" s="7"/>
    </row>
    <row r="22" spans="1:18" x14ac:dyDescent="0.25">
      <c r="A22" s="3" t="s">
        <v>23</v>
      </c>
      <c r="B22" s="4" t="s">
        <v>18</v>
      </c>
      <c r="C22" s="4">
        <v>537908.61300000001</v>
      </c>
      <c r="D22" s="4">
        <v>328205.75</v>
      </c>
      <c r="E22" s="13" t="s">
        <v>19</v>
      </c>
      <c r="F22" s="14">
        <v>43406</v>
      </c>
      <c r="G22" s="16" t="s">
        <v>17</v>
      </c>
      <c r="H22" s="15">
        <v>1.65</v>
      </c>
      <c r="I22" s="16" t="s">
        <v>16</v>
      </c>
      <c r="J22" s="16"/>
      <c r="K22" s="7"/>
      <c r="L22" s="7"/>
      <c r="M22" s="7"/>
      <c r="N22" s="7"/>
      <c r="O22" s="7"/>
      <c r="P22" s="7"/>
      <c r="Q22" s="7"/>
      <c r="R22" s="7"/>
    </row>
    <row r="23" spans="1:18" x14ac:dyDescent="0.25">
      <c r="A23" s="3" t="s">
        <v>23</v>
      </c>
      <c r="B23" s="4" t="s">
        <v>18</v>
      </c>
      <c r="C23" s="4">
        <v>537908.61300000001</v>
      </c>
      <c r="D23" s="4">
        <v>328205.75</v>
      </c>
      <c r="E23" s="13" t="s">
        <v>19</v>
      </c>
      <c r="F23" s="14">
        <v>43406</v>
      </c>
      <c r="G23" s="16" t="s">
        <v>14</v>
      </c>
      <c r="H23" s="15">
        <v>1785</v>
      </c>
      <c r="I23" s="16" t="s">
        <v>15</v>
      </c>
      <c r="J23" s="16"/>
      <c r="K23" s="7"/>
      <c r="L23" s="7"/>
      <c r="M23" s="7"/>
      <c r="N23" s="7"/>
      <c r="O23" s="7"/>
      <c r="P23" s="7"/>
      <c r="Q23" s="7"/>
      <c r="R23" s="7"/>
    </row>
    <row r="24" spans="1:18" x14ac:dyDescent="0.25">
      <c r="A24" s="3" t="s">
        <v>23</v>
      </c>
      <c r="B24" s="4" t="s">
        <v>18</v>
      </c>
      <c r="C24" s="4">
        <v>537908.61300000001</v>
      </c>
      <c r="D24" s="4">
        <v>328205.75</v>
      </c>
      <c r="E24" s="13" t="s">
        <v>19</v>
      </c>
      <c r="F24" s="14">
        <v>43406</v>
      </c>
      <c r="G24" s="16" t="s">
        <v>11</v>
      </c>
      <c r="H24" s="15">
        <v>76.099999999999994</v>
      </c>
      <c r="I24" s="16" t="s">
        <v>10</v>
      </c>
      <c r="J24" s="16"/>
      <c r="K24" s="7"/>
      <c r="L24" s="7"/>
      <c r="M24" s="7"/>
      <c r="N24" s="7"/>
      <c r="O24" s="7"/>
      <c r="P24" s="7"/>
      <c r="Q24" s="7"/>
      <c r="R24" s="7"/>
    </row>
    <row r="25" spans="1:18" x14ac:dyDescent="0.25">
      <c r="A25" s="3" t="s">
        <v>23</v>
      </c>
      <c r="B25" s="4" t="s">
        <v>18</v>
      </c>
      <c r="C25" s="4">
        <v>537908.61300000001</v>
      </c>
      <c r="D25" s="4">
        <v>328205.75</v>
      </c>
      <c r="E25" s="13" t="s">
        <v>19</v>
      </c>
      <c r="F25" s="14">
        <v>43406</v>
      </c>
      <c r="G25" s="16" t="s">
        <v>12</v>
      </c>
      <c r="H25" s="15">
        <v>28</v>
      </c>
      <c r="I25" s="16" t="s">
        <v>10</v>
      </c>
      <c r="J25" s="16"/>
      <c r="K25" s="7"/>
      <c r="L25" s="7"/>
      <c r="M25" s="7"/>
      <c r="N25" s="7"/>
      <c r="O25" s="7"/>
      <c r="P25" s="7"/>
      <c r="Q25" s="7"/>
      <c r="R25" s="7"/>
    </row>
    <row r="26" spans="1:18" x14ac:dyDescent="0.25">
      <c r="A26" s="3" t="s">
        <v>23</v>
      </c>
      <c r="B26" s="4" t="s">
        <v>18</v>
      </c>
      <c r="C26" s="4">
        <v>537908.61300000001</v>
      </c>
      <c r="D26" s="4">
        <v>328205.75</v>
      </c>
      <c r="E26" s="13" t="s">
        <v>19</v>
      </c>
      <c r="F26" s="14">
        <v>43406</v>
      </c>
      <c r="G26" s="16" t="s">
        <v>13</v>
      </c>
      <c r="H26" s="15">
        <v>473</v>
      </c>
      <c r="I26" s="16" t="s">
        <v>10</v>
      </c>
      <c r="J26" s="16"/>
      <c r="K26" s="7"/>
      <c r="L26" s="7"/>
      <c r="M26" s="7"/>
      <c r="N26" s="7"/>
      <c r="O26" s="7"/>
      <c r="P26" s="7"/>
      <c r="Q26" s="7"/>
      <c r="R26" s="7"/>
    </row>
    <row r="27" spans="1:18" x14ac:dyDescent="0.25">
      <c r="A27" s="3" t="s">
        <v>23</v>
      </c>
      <c r="B27" s="4" t="s">
        <v>18</v>
      </c>
      <c r="C27" s="4">
        <v>537908.61300000001</v>
      </c>
      <c r="D27" s="4">
        <v>328205.75</v>
      </c>
      <c r="E27" s="13" t="s">
        <v>19</v>
      </c>
      <c r="F27" s="14">
        <v>43406</v>
      </c>
      <c r="G27" s="16" t="s">
        <v>20</v>
      </c>
      <c r="H27" s="15">
        <v>74.900000000000006</v>
      </c>
      <c r="I27" s="16" t="s">
        <v>16</v>
      </c>
      <c r="J27" s="16"/>
      <c r="K27" s="7"/>
      <c r="L27" s="7"/>
      <c r="M27" s="7"/>
      <c r="N27" s="7"/>
      <c r="O27" s="7"/>
      <c r="P27" s="7"/>
      <c r="Q27" s="7"/>
      <c r="R27" s="7"/>
    </row>
    <row r="28" spans="1:18" x14ac:dyDescent="0.25">
      <c r="A28" s="3" t="s">
        <v>23</v>
      </c>
      <c r="B28" s="4" t="s">
        <v>18</v>
      </c>
      <c r="C28" s="4">
        <v>537908.61300000001</v>
      </c>
      <c r="D28" s="4">
        <v>328205.75</v>
      </c>
      <c r="E28" s="13" t="s">
        <v>19</v>
      </c>
      <c r="F28" s="14">
        <v>43567</v>
      </c>
      <c r="G28" s="16" t="s">
        <v>17</v>
      </c>
      <c r="H28" s="15">
        <v>1.47</v>
      </c>
      <c r="I28" s="16" t="s">
        <v>16</v>
      </c>
      <c r="J28" s="16"/>
      <c r="K28" s="7"/>
      <c r="L28" s="7"/>
      <c r="M28" s="7"/>
      <c r="N28" s="7"/>
      <c r="O28" s="7"/>
      <c r="P28" s="7"/>
      <c r="Q28" s="7"/>
      <c r="R28" s="7"/>
    </row>
    <row r="29" spans="1:18" x14ac:dyDescent="0.25">
      <c r="A29" s="3" t="s">
        <v>23</v>
      </c>
      <c r="B29" s="4" t="s">
        <v>18</v>
      </c>
      <c r="C29" s="4">
        <v>537908.61300000001</v>
      </c>
      <c r="D29" s="4">
        <v>328205.75</v>
      </c>
      <c r="E29" s="13" t="s">
        <v>19</v>
      </c>
      <c r="F29" s="14">
        <v>43567</v>
      </c>
      <c r="G29" s="16" t="s">
        <v>14</v>
      </c>
      <c r="H29" s="15">
        <v>1300</v>
      </c>
      <c r="I29" s="16" t="s">
        <v>15</v>
      </c>
      <c r="J29" s="16"/>
      <c r="K29" s="7"/>
      <c r="L29" s="7"/>
      <c r="M29" s="7"/>
      <c r="N29" s="7"/>
      <c r="O29" s="7"/>
      <c r="P29" s="7"/>
      <c r="Q29" s="7"/>
      <c r="R29" s="7"/>
    </row>
    <row r="30" spans="1:18" x14ac:dyDescent="0.25">
      <c r="A30" s="3" t="s">
        <v>23</v>
      </c>
      <c r="B30" s="4" t="s">
        <v>18</v>
      </c>
      <c r="C30" s="4">
        <v>537908.61300000001</v>
      </c>
      <c r="D30" s="4">
        <v>328205.75</v>
      </c>
      <c r="E30" s="13" t="s">
        <v>19</v>
      </c>
      <c r="F30" s="14">
        <v>43567</v>
      </c>
      <c r="G30" s="16" t="s">
        <v>11</v>
      </c>
      <c r="H30" s="15">
        <v>543</v>
      </c>
      <c r="I30" s="16" t="s">
        <v>10</v>
      </c>
      <c r="J30" s="16"/>
      <c r="K30" s="7"/>
      <c r="L30" s="7"/>
      <c r="M30" s="7"/>
      <c r="N30" s="7"/>
      <c r="O30" s="7"/>
      <c r="P30" s="7"/>
      <c r="Q30" s="7"/>
      <c r="R30" s="7"/>
    </row>
    <row r="31" spans="1:18" x14ac:dyDescent="0.25">
      <c r="A31" s="3" t="s">
        <v>23</v>
      </c>
      <c r="B31" s="4" t="s">
        <v>18</v>
      </c>
      <c r="C31" s="4">
        <v>537908.61300000001</v>
      </c>
      <c r="D31" s="4">
        <v>328205.75</v>
      </c>
      <c r="E31" s="13" t="s">
        <v>19</v>
      </c>
      <c r="F31" s="14">
        <v>43567</v>
      </c>
      <c r="G31" s="16" t="s">
        <v>12</v>
      </c>
      <c r="H31" s="15">
        <v>65.900000000000006</v>
      </c>
      <c r="I31" s="16" t="s">
        <v>10</v>
      </c>
      <c r="J31" s="16"/>
      <c r="K31" s="7"/>
      <c r="L31" s="7"/>
      <c r="M31" s="7"/>
      <c r="N31" s="7"/>
      <c r="O31" s="7"/>
      <c r="P31" s="7"/>
      <c r="Q31" s="7"/>
      <c r="R31" s="7"/>
    </row>
    <row r="32" spans="1:18" x14ac:dyDescent="0.25">
      <c r="A32" s="3" t="s">
        <v>23</v>
      </c>
      <c r="B32" s="4" t="s">
        <v>18</v>
      </c>
      <c r="C32" s="4">
        <v>537908.61300000001</v>
      </c>
      <c r="D32" s="4">
        <v>328205.75</v>
      </c>
      <c r="E32" s="13" t="s">
        <v>19</v>
      </c>
      <c r="F32" s="14">
        <v>43567</v>
      </c>
      <c r="G32" s="16" t="s">
        <v>13</v>
      </c>
      <c r="H32" s="15">
        <v>405</v>
      </c>
      <c r="I32" s="16" t="s">
        <v>10</v>
      </c>
      <c r="J32" s="16"/>
      <c r="K32" s="7"/>
      <c r="L32" s="7"/>
      <c r="M32" s="7"/>
      <c r="N32" s="7"/>
      <c r="O32" s="7"/>
      <c r="P32" s="7"/>
      <c r="Q32" s="7"/>
      <c r="R32" s="7"/>
    </row>
    <row r="33" spans="1:18" x14ac:dyDescent="0.25">
      <c r="A33" s="3" t="s">
        <v>23</v>
      </c>
      <c r="B33" s="4" t="s">
        <v>18</v>
      </c>
      <c r="C33" s="4">
        <v>537908.61300000001</v>
      </c>
      <c r="D33" s="4">
        <v>328205.75</v>
      </c>
      <c r="E33" s="13" t="s">
        <v>19</v>
      </c>
      <c r="F33" s="14">
        <v>43567</v>
      </c>
      <c r="G33" s="16" t="s">
        <v>20</v>
      </c>
      <c r="H33" s="15">
        <v>110</v>
      </c>
      <c r="I33" s="16" t="s">
        <v>16</v>
      </c>
      <c r="J33" s="16"/>
      <c r="K33" s="7"/>
      <c r="L33" s="7"/>
      <c r="M33" s="7"/>
      <c r="N33" s="7"/>
      <c r="O33" s="7"/>
      <c r="P33" s="7"/>
      <c r="Q33" s="7"/>
      <c r="R33" s="7"/>
    </row>
    <row r="34" spans="1:18" x14ac:dyDescent="0.25"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x14ac:dyDescent="0.25"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x14ac:dyDescent="0.25">
      <c r="H36" s="5">
        <v>52</v>
      </c>
    </row>
    <row r="37" spans="1:18" x14ac:dyDescent="0.25">
      <c r="H37" s="5">
        <v>28</v>
      </c>
    </row>
    <row r="38" spans="1:18" x14ac:dyDescent="0.25">
      <c r="H38" s="6">
        <f>MEDIAN(H36:H37)</f>
        <v>40</v>
      </c>
    </row>
  </sheetData>
  <sortState xmlns:xlrd2="http://schemas.microsoft.com/office/spreadsheetml/2017/richdata2" ref="A5:I33">
    <sortCondition descending="1" ref="A4:A33"/>
  </sortState>
  <mergeCells count="3">
    <mergeCell ref="L4:N4"/>
    <mergeCell ref="P4:Q4"/>
    <mergeCell ref="K3:K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Datu masīvs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 Borozdins</dc:creator>
  <cp:lastModifiedBy>Oskars Stiebriņš</cp:lastModifiedBy>
  <dcterms:created xsi:type="dcterms:W3CDTF">2020-12-16T08:43:47Z</dcterms:created>
  <dcterms:modified xsi:type="dcterms:W3CDTF">2021-01-28T11:16:28Z</dcterms:modified>
</cp:coreProperties>
</file>