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O:\ARHIVS\Stiebrins\Hidrogeologija\VARAM\Faili\Riiga\Maarupe\"/>
    </mc:Choice>
  </mc:AlternateContent>
  <xr:revisionPtr revIDLastSave="0" documentId="13_ncr:1_{954C371D-B571-48CD-BC75-E2A75168424E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Maarupe_1576" sheetId="1" r:id="rId1"/>
  </sheets>
  <definedNames>
    <definedName name="_xlnm._FilterDatabase" localSheetId="0" hidden="1">Maarupe_1576!#REF!</definedName>
  </definedNames>
  <calcPr calcId="181029"/>
</workbook>
</file>

<file path=xl/calcChain.xml><?xml version="1.0" encoding="utf-8"?>
<calcChain xmlns="http://schemas.openxmlformats.org/spreadsheetml/2006/main">
  <c r="R31" i="1" l="1"/>
  <c r="R30" i="1"/>
  <c r="R29" i="1"/>
  <c r="R28" i="1"/>
  <c r="R27" i="1"/>
  <c r="R26" i="1"/>
  <c r="Q31" i="1"/>
  <c r="Q30" i="1"/>
  <c r="Q29" i="1"/>
  <c r="Q28" i="1"/>
  <c r="Q27" i="1"/>
  <c r="Q26" i="1"/>
  <c r="P31" i="1"/>
  <c r="P30" i="1"/>
  <c r="P29" i="1"/>
  <c r="P28" i="1"/>
  <c r="P27" i="1"/>
  <c r="P26" i="1"/>
  <c r="N31" i="1"/>
  <c r="N30" i="1"/>
  <c r="N29" i="1"/>
  <c r="N28" i="1"/>
  <c r="N27" i="1"/>
  <c r="N26" i="1"/>
  <c r="M31" i="1"/>
  <c r="M30" i="1"/>
  <c r="M29" i="1"/>
  <c r="M28" i="1"/>
  <c r="M27" i="1"/>
  <c r="M26" i="1"/>
  <c r="L31" i="1"/>
  <c r="L30" i="1"/>
  <c r="L29" i="1"/>
  <c r="L28" i="1"/>
  <c r="L27" i="1"/>
  <c r="L26" i="1"/>
  <c r="O31" i="1"/>
  <c r="O30" i="1"/>
  <c r="O29" i="1"/>
  <c r="O28" i="1"/>
  <c r="O27" i="1"/>
  <c r="O26" i="1"/>
  <c r="N32" i="1" l="1"/>
  <c r="R32" i="1"/>
  <c r="O32" i="1"/>
</calcChain>
</file>

<file path=xl/sharedStrings.xml><?xml version="1.0" encoding="utf-8"?>
<sst xmlns="http://schemas.openxmlformats.org/spreadsheetml/2006/main" count="43" uniqueCount="27">
  <si>
    <t>Datums</t>
  </si>
  <si>
    <t>mg/l</t>
  </si>
  <si>
    <t>µg/l</t>
  </si>
  <si>
    <t>Trihlormetāns</t>
  </si>
  <si>
    <t>1,2-dihloretāns</t>
  </si>
  <si>
    <t>Testēšanas rezultāti</t>
  </si>
  <si>
    <t>TCE+PCE</t>
  </si>
  <si>
    <t>BTEX</t>
  </si>
  <si>
    <t>As</t>
  </si>
  <si>
    <t>Cl</t>
  </si>
  <si>
    <t>Robežvērtība</t>
  </si>
  <si>
    <t>Augšdevona Gaujas horizonts</t>
  </si>
  <si>
    <t>Count</t>
  </si>
  <si>
    <t>0,5 x 1,288 = 0,644</t>
  </si>
  <si>
    <r>
      <t>NH</t>
    </r>
    <r>
      <rPr>
        <vertAlign val="subscript"/>
        <sz val="10"/>
        <color theme="1"/>
        <rFont val="Calibri"/>
        <family val="2"/>
        <scheme val="minor"/>
      </rPr>
      <t>4</t>
    </r>
  </si>
  <si>
    <t>Median</t>
  </si>
  <si>
    <t>Confidence.T</t>
  </si>
  <si>
    <t>Gads</t>
  </si>
  <si>
    <t>Min</t>
  </si>
  <si>
    <t>Max</t>
  </si>
  <si>
    <t>Var.p</t>
  </si>
  <si>
    <t>Stdev.p</t>
  </si>
  <si>
    <t>Ar</t>
  </si>
  <si>
    <t xml:space="preserve">apzīmētajos gadījumos atzīmēta jonu bilances nesakritība 5 - 10 % robežās </t>
  </si>
  <si>
    <t xml:space="preserve">apzīmētajos gadījumos jonu bilances nesakritība pārsniedz 10 %; dati netiek izmantoti </t>
  </si>
  <si>
    <t xml:space="preserve">apzīmēta koncentrācija, mazāka par metodes detektēšanas robežu </t>
  </si>
  <si>
    <t>Metodes detektēšanas robeža aizstāta ar 0,5*MDL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</si>
</sst>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color theme="1"/>
      <name val="Calibri"/>
      <family val="2"/>
      <scheme val="minor"/>
    </font>
    <font>
      <vertAlign val="subscript"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theme="1"/>
      <name val="Calibri"/>
      <family val="2"/>
      <charset val="186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0">
    <xf numFmtId="0" fontId="0" fillId="0" borderId="0" xfId="0"/>
    <xf numFmtId="164" fontId="18" fillId="0" borderId="0" xfId="0" applyNumberFormat="1" applyFont="1"/>
    <xf numFmtId="165" fontId="18" fillId="0" borderId="0" xfId="0" applyNumberFormat="1" applyFont="1"/>
    <xf numFmtId="0" fontId="18" fillId="0" borderId="0" xfId="0" applyFont="1"/>
    <xf numFmtId="0" fontId="18" fillId="0" borderId="15" xfId="0" applyFont="1" applyBorder="1"/>
    <xf numFmtId="0" fontId="18" fillId="0" borderId="12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14" fontId="18" fillId="0" borderId="0" xfId="0" applyNumberFormat="1" applyFont="1"/>
    <xf numFmtId="0" fontId="18" fillId="0" borderId="21" xfId="0" applyFont="1" applyBorder="1"/>
    <xf numFmtId="164" fontId="18" fillId="0" borderId="21" xfId="0" applyNumberFormat="1" applyFont="1" applyBorder="1"/>
    <xf numFmtId="0" fontId="18" fillId="0" borderId="20" xfId="0" applyFont="1" applyBorder="1"/>
    <xf numFmtId="2" fontId="18" fillId="0" borderId="20" xfId="0" applyNumberFormat="1" applyFont="1" applyBorder="1"/>
    <xf numFmtId="14" fontId="18" fillId="0" borderId="22" xfId="0" applyNumberFormat="1" applyFont="1" applyBorder="1"/>
    <xf numFmtId="0" fontId="18" fillId="0" borderId="23" xfId="0" applyFont="1" applyBorder="1"/>
    <xf numFmtId="164" fontId="18" fillId="0" borderId="23" xfId="0" applyNumberFormat="1" applyFont="1" applyBorder="1"/>
    <xf numFmtId="0" fontId="18" fillId="0" borderId="22" xfId="0" applyFont="1" applyBorder="1"/>
    <xf numFmtId="2" fontId="18" fillId="0" borderId="22" xfId="0" applyNumberFormat="1" applyFont="1" applyBorder="1"/>
    <xf numFmtId="14" fontId="18" fillId="0" borderId="26" xfId="0" applyNumberFormat="1" applyFont="1" applyBorder="1"/>
    <xf numFmtId="0" fontId="18" fillId="0" borderId="23" xfId="0" applyFont="1" applyFill="1" applyBorder="1"/>
    <xf numFmtId="2" fontId="18" fillId="0" borderId="24" xfId="0" applyNumberFormat="1" applyFont="1" applyBorder="1"/>
    <xf numFmtId="2" fontId="18" fillId="0" borderId="23" xfId="0" applyNumberFormat="1" applyFont="1" applyBorder="1"/>
    <xf numFmtId="0" fontId="20" fillId="0" borderId="16" xfId="0" applyFont="1" applyBorder="1" applyAlignment="1">
      <alignment horizontal="right" vertical="center"/>
    </xf>
    <xf numFmtId="0" fontId="20" fillId="0" borderId="16" xfId="0" applyFont="1" applyFill="1" applyBorder="1" applyAlignment="1">
      <alignment horizontal="right" vertical="center"/>
    </xf>
    <xf numFmtId="0" fontId="20" fillId="0" borderId="16" xfId="0" applyFont="1" applyBorder="1" applyAlignment="1">
      <alignment horizontal="right" vertical="center" wrapText="1"/>
    </xf>
    <xf numFmtId="0" fontId="20" fillId="0" borderId="0" xfId="0" applyFont="1" applyBorder="1" applyAlignment="1">
      <alignment horizontal="right" vertical="center"/>
    </xf>
    <xf numFmtId="0" fontId="20" fillId="0" borderId="0" xfId="0" applyFont="1" applyFill="1" applyBorder="1"/>
    <xf numFmtId="0" fontId="20" fillId="0" borderId="0" xfId="0" applyFont="1" applyBorder="1"/>
    <xf numFmtId="165" fontId="21" fillId="0" borderId="0" xfId="0" applyNumberFormat="1" applyFont="1"/>
    <xf numFmtId="0" fontId="18" fillId="0" borderId="0" xfId="0" applyFont="1" applyAlignment="1">
      <alignment horizontal="right" vertical="center"/>
    </xf>
    <xf numFmtId="0" fontId="18" fillId="0" borderId="19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165" fontId="18" fillId="0" borderId="0" xfId="0" applyNumberFormat="1" applyFont="1" applyFill="1"/>
    <xf numFmtId="0" fontId="18" fillId="0" borderId="10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14" fontId="18" fillId="33" borderId="25" xfId="0" applyNumberFormat="1" applyFont="1" applyFill="1" applyBorder="1"/>
    <xf numFmtId="0" fontId="18" fillId="0" borderId="0" xfId="0" applyNumberFormat="1" applyFont="1"/>
    <xf numFmtId="0" fontId="18" fillId="0" borderId="0" xfId="0" applyFont="1" applyBorder="1"/>
    <xf numFmtId="0" fontId="20" fillId="0" borderId="0" xfId="0" applyFont="1" applyFill="1" applyBorder="1" applyAlignment="1">
      <alignment horizontal="right" vertical="center"/>
    </xf>
    <xf numFmtId="0" fontId="20" fillId="0" borderId="0" xfId="0" applyFont="1" applyBorder="1" applyAlignment="1">
      <alignment horizontal="right" vertical="center" wrapText="1"/>
    </xf>
    <xf numFmtId="14" fontId="18" fillId="34" borderId="25" xfId="0" applyNumberFormat="1" applyFont="1" applyFill="1" applyBorder="1"/>
    <xf numFmtId="165" fontId="18" fillId="33" borderId="0" xfId="0" applyNumberFormat="1" applyFont="1" applyFill="1"/>
    <xf numFmtId="165" fontId="18" fillId="0" borderId="0" xfId="0" applyNumberFormat="1" applyFont="1" applyAlignment="1">
      <alignment vertical="center" wrapText="1"/>
    </xf>
    <xf numFmtId="165" fontId="18" fillId="34" borderId="0" xfId="0" applyNumberFormat="1" applyFont="1" applyFill="1"/>
    <xf numFmtId="165" fontId="18" fillId="0" borderId="0" xfId="0" applyNumberFormat="1" applyFont="1" applyAlignment="1">
      <alignment horizontal="left" vertical="center"/>
    </xf>
    <xf numFmtId="2" fontId="18" fillId="35" borderId="23" xfId="0" applyNumberFormat="1" applyFont="1" applyFill="1" applyBorder="1"/>
    <xf numFmtId="165" fontId="18" fillId="36" borderId="0" xfId="0" applyNumberFormat="1" applyFont="1" applyFill="1"/>
    <xf numFmtId="0" fontId="22" fillId="0" borderId="0" xfId="0" applyFont="1"/>
    <xf numFmtId="164" fontId="18" fillId="0" borderId="23" xfId="0" applyNumberFormat="1" applyFont="1" applyFill="1" applyBorder="1"/>
    <xf numFmtId="0" fontId="18" fillId="0" borderId="22" xfId="0" applyFont="1" applyFill="1" applyBorder="1"/>
    <xf numFmtId="0" fontId="18" fillId="0" borderId="14" xfId="0" applyFont="1" applyBorder="1"/>
    <xf numFmtId="0" fontId="0" fillId="0" borderId="27" xfId="0" applyBorder="1"/>
    <xf numFmtId="165" fontId="18" fillId="0" borderId="0" xfId="0" applyNumberFormat="1" applyFont="1" applyAlignment="1">
      <alignment horizontal="left" vertical="center" wrapText="1"/>
    </xf>
    <xf numFmtId="0" fontId="18" fillId="0" borderId="12" xfId="0" applyFont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18" fillId="0" borderId="12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8" fillId="0" borderId="11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18" fillId="0" borderId="25" xfId="0" applyNumberFormat="1" applyFont="1" applyBorder="1"/>
    <xf numFmtId="0" fontId="18" fillId="0" borderId="23" xfId="0" applyNumberFormat="1" applyFont="1" applyBorder="1"/>
    <xf numFmtId="14" fontId="18" fillId="0" borderId="28" xfId="0" applyNumberFormat="1" applyFont="1" applyBorder="1"/>
    <xf numFmtId="0" fontId="18" fillId="35" borderId="28" xfId="0" applyFont="1" applyFill="1" applyBorder="1"/>
    <xf numFmtId="164" fontId="18" fillId="0" borderId="28" xfId="0" applyNumberFormat="1" applyFont="1" applyBorder="1"/>
    <xf numFmtId="0" fontId="18" fillId="35" borderId="29" xfId="0" applyFont="1" applyFill="1" applyBorder="1"/>
    <xf numFmtId="2" fontId="18" fillId="0" borderId="29" xfId="0" applyNumberFormat="1" applyFon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100" b="1"/>
              <a:t>Cl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Maarupe_1576!$K$6:$K$23</c:f>
              <c:numCache>
                <c:formatCode>General</c:formatCode>
                <c:ptCount val="18"/>
                <c:pt idx="0">
                  <c:v>1990</c:v>
                </c:pt>
                <c:pt idx="1">
                  <c:v>1991</c:v>
                </c:pt>
                <c:pt idx="2">
                  <c:v>1993</c:v>
                </c:pt>
                <c:pt idx="3">
                  <c:v>1994</c:v>
                </c:pt>
                <c:pt idx="4">
                  <c:v>1996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2017</c:v>
                </c:pt>
                <c:pt idx="17">
                  <c:v>2019</c:v>
                </c:pt>
              </c:numCache>
            </c:numRef>
          </c:cat>
          <c:val>
            <c:numRef>
              <c:f>Maarupe_1576!$K$6:$K$23</c:f>
              <c:numCache>
                <c:formatCode>General</c:formatCode>
                <c:ptCount val="18"/>
                <c:pt idx="0">
                  <c:v>1990</c:v>
                </c:pt>
                <c:pt idx="1">
                  <c:v>1991</c:v>
                </c:pt>
                <c:pt idx="2">
                  <c:v>1993</c:v>
                </c:pt>
                <c:pt idx="3">
                  <c:v>1994</c:v>
                </c:pt>
                <c:pt idx="4">
                  <c:v>1996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2017</c:v>
                </c:pt>
                <c:pt idx="17">
                  <c:v>2019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669-4FD3-821E-E2197AD70899}"/>
            </c:ext>
          </c:extLst>
        </c:ser>
        <c:ser>
          <c:idx val="1"/>
          <c:order val="1"/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98663167104112"/>
                  <c:y val="-0.1378393846602508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cat>
            <c:numRef>
              <c:f>Maarupe_1576!$K$6:$K$23</c:f>
              <c:numCache>
                <c:formatCode>General</c:formatCode>
                <c:ptCount val="18"/>
                <c:pt idx="0">
                  <c:v>1990</c:v>
                </c:pt>
                <c:pt idx="1">
                  <c:v>1991</c:v>
                </c:pt>
                <c:pt idx="2">
                  <c:v>1993</c:v>
                </c:pt>
                <c:pt idx="3">
                  <c:v>1994</c:v>
                </c:pt>
                <c:pt idx="4">
                  <c:v>1996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2017</c:v>
                </c:pt>
                <c:pt idx="17">
                  <c:v>2019</c:v>
                </c:pt>
              </c:numCache>
            </c:numRef>
          </c:cat>
          <c:val>
            <c:numRef>
              <c:f>Maarupe_1576!$O$6:$O$23</c:f>
              <c:numCache>
                <c:formatCode>0.0</c:formatCode>
                <c:ptCount val="18"/>
                <c:pt idx="0">
                  <c:v>76.239999999999995</c:v>
                </c:pt>
                <c:pt idx="1">
                  <c:v>76</c:v>
                </c:pt>
                <c:pt idx="2">
                  <c:v>69</c:v>
                </c:pt>
                <c:pt idx="3">
                  <c:v>70</c:v>
                </c:pt>
                <c:pt idx="4">
                  <c:v>67</c:v>
                </c:pt>
                <c:pt idx="5">
                  <c:v>68</c:v>
                </c:pt>
                <c:pt idx="6">
                  <c:v>64</c:v>
                </c:pt>
                <c:pt idx="7">
                  <c:v>69</c:v>
                </c:pt>
                <c:pt idx="8">
                  <c:v>60</c:v>
                </c:pt>
                <c:pt idx="9">
                  <c:v>64</c:v>
                </c:pt>
                <c:pt idx="10">
                  <c:v>63</c:v>
                </c:pt>
                <c:pt idx="11">
                  <c:v>65.099999999999994</c:v>
                </c:pt>
                <c:pt idx="12">
                  <c:v>64</c:v>
                </c:pt>
                <c:pt idx="13">
                  <c:v>66.8</c:v>
                </c:pt>
                <c:pt idx="14">
                  <c:v>73.5</c:v>
                </c:pt>
                <c:pt idx="15">
                  <c:v>77.8</c:v>
                </c:pt>
                <c:pt idx="16">
                  <c:v>55</c:v>
                </c:pt>
                <c:pt idx="17">
                  <c:v>63.2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669-4FD3-821E-E2197AD708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70950223"/>
        <c:axId val="370958127"/>
      </c:lineChart>
      <c:catAx>
        <c:axId val="3709502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Gads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370958127"/>
        <c:crosses val="autoZero"/>
        <c:auto val="1"/>
        <c:lblAlgn val="ctr"/>
        <c:lblOffset val="100"/>
        <c:tickLblSkip val="2"/>
        <c:noMultiLvlLbl val="0"/>
      </c:catAx>
      <c:valAx>
        <c:axId val="370958127"/>
        <c:scaling>
          <c:orientation val="minMax"/>
          <c:max val="80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mg/l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3709502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100" b="1"/>
              <a:t>NH</a:t>
            </a:r>
            <a:r>
              <a:rPr lang="lv-LV" sz="1100" b="1" baseline="-25000"/>
              <a:t>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Maarupe_1576!$K$6:$K$23</c:f>
              <c:numCache>
                <c:formatCode>General</c:formatCode>
                <c:ptCount val="18"/>
                <c:pt idx="0">
                  <c:v>1990</c:v>
                </c:pt>
                <c:pt idx="1">
                  <c:v>1991</c:v>
                </c:pt>
                <c:pt idx="2">
                  <c:v>1993</c:v>
                </c:pt>
                <c:pt idx="3">
                  <c:v>1994</c:v>
                </c:pt>
                <c:pt idx="4">
                  <c:v>1996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2017</c:v>
                </c:pt>
                <c:pt idx="17">
                  <c:v>2019</c:v>
                </c:pt>
              </c:numCache>
            </c:numRef>
          </c:cat>
          <c:val>
            <c:numRef>
              <c:f>Maarupe_1576!$K$6:$K$23</c:f>
              <c:numCache>
                <c:formatCode>General</c:formatCode>
                <c:ptCount val="18"/>
                <c:pt idx="0">
                  <c:v>1990</c:v>
                </c:pt>
                <c:pt idx="1">
                  <c:v>1991</c:v>
                </c:pt>
                <c:pt idx="2">
                  <c:v>1993</c:v>
                </c:pt>
                <c:pt idx="3">
                  <c:v>1994</c:v>
                </c:pt>
                <c:pt idx="4">
                  <c:v>1996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2017</c:v>
                </c:pt>
                <c:pt idx="17">
                  <c:v>2019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1FD-47CB-863F-60FC0B94A292}"/>
            </c:ext>
          </c:extLst>
        </c:ser>
        <c:ser>
          <c:idx val="1"/>
          <c:order val="1"/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2.2001749781277339E-2"/>
                  <c:y val="-5.548665791776027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cat>
            <c:numRef>
              <c:f>Maarupe_1576!$K$6:$K$23</c:f>
              <c:numCache>
                <c:formatCode>General</c:formatCode>
                <c:ptCount val="18"/>
                <c:pt idx="0">
                  <c:v>1990</c:v>
                </c:pt>
                <c:pt idx="1">
                  <c:v>1991</c:v>
                </c:pt>
                <c:pt idx="2">
                  <c:v>1993</c:v>
                </c:pt>
                <c:pt idx="3">
                  <c:v>1994</c:v>
                </c:pt>
                <c:pt idx="4">
                  <c:v>1996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2017</c:v>
                </c:pt>
                <c:pt idx="17">
                  <c:v>2019</c:v>
                </c:pt>
              </c:numCache>
            </c:numRef>
          </c:cat>
          <c:val>
            <c:numRef>
              <c:f>Maarupe_1576!$R$6:$R$23</c:f>
              <c:numCache>
                <c:formatCode>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0.129</c:v>
                </c:pt>
                <c:pt idx="4">
                  <c:v>0.155</c:v>
                </c:pt>
                <c:pt idx="5">
                  <c:v>7.6999999999999999E-2</c:v>
                </c:pt>
                <c:pt idx="6">
                  <c:v>0.33500000000000002</c:v>
                </c:pt>
                <c:pt idx="7">
                  <c:v>0.11600000000000001</c:v>
                </c:pt>
                <c:pt idx="8">
                  <c:v>0.14199999999999999</c:v>
                </c:pt>
                <c:pt idx="9">
                  <c:v>3.9E-2</c:v>
                </c:pt>
                <c:pt idx="10">
                  <c:v>0.126</c:v>
                </c:pt>
                <c:pt idx="11">
                  <c:v>0.16800000000000001</c:v>
                </c:pt>
                <c:pt idx="12">
                  <c:v>6.7000000000000004E-2</c:v>
                </c:pt>
                <c:pt idx="14">
                  <c:v>0.12878000000000001</c:v>
                </c:pt>
                <c:pt idx="15">
                  <c:v>0.12</c:v>
                </c:pt>
                <c:pt idx="16">
                  <c:v>0.12</c:v>
                </c:pt>
                <c:pt idx="17">
                  <c:v>0.14000000000000001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1FD-47CB-863F-60FC0B94A2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75067855"/>
        <c:axId val="375063695"/>
      </c:lineChart>
      <c:catAx>
        <c:axId val="3750678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Gads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375063695"/>
        <c:crosses val="autoZero"/>
        <c:auto val="1"/>
        <c:lblAlgn val="ctr"/>
        <c:lblOffset val="100"/>
        <c:tickLblSkip val="2"/>
        <c:noMultiLvlLbl val="0"/>
      </c:catAx>
      <c:valAx>
        <c:axId val="375063695"/>
        <c:scaling>
          <c:orientation val="minMax"/>
          <c:max val="0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mg/l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37506785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590550</xdr:colOff>
      <xdr:row>3</xdr:row>
      <xdr:rowOff>4762</xdr:rowOff>
    </xdr:from>
    <xdr:to>
      <xdr:col>26</xdr:col>
      <xdr:colOff>285750</xdr:colOff>
      <xdr:row>17</xdr:row>
      <xdr:rowOff>80962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F3F4A97-1E84-475D-9E6E-A84EDEE05DC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14287</xdr:colOff>
      <xdr:row>18</xdr:row>
      <xdr:rowOff>185737</xdr:rowOff>
    </xdr:from>
    <xdr:to>
      <xdr:col>26</xdr:col>
      <xdr:colOff>319087</xdr:colOff>
      <xdr:row>31</xdr:row>
      <xdr:rowOff>157162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F692A5B-C1C8-49CB-ACDC-287503B136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S35"/>
  <sheetViews>
    <sheetView tabSelected="1" topLeftCell="L7" workbookViewId="0">
      <selection activeCell="M35" sqref="M35"/>
    </sheetView>
  </sheetViews>
  <sheetFormatPr defaultRowHeight="15" x14ac:dyDescent="0.25"/>
  <cols>
    <col min="1" max="1" width="3.85546875" customWidth="1"/>
    <col min="2" max="2" width="11" customWidth="1"/>
    <col min="4" max="4" width="7.42578125" customWidth="1"/>
    <col min="5" max="5" width="6.7109375" customWidth="1"/>
    <col min="6" max="6" width="9.7109375" customWidth="1"/>
    <col min="7" max="7" width="13.42578125" customWidth="1"/>
    <col min="8" max="8" width="14" customWidth="1"/>
    <col min="9" max="9" width="10.140625" customWidth="1"/>
    <col min="11" max="11" width="12.85546875" customWidth="1"/>
    <col min="12" max="14" width="8.140625" customWidth="1"/>
    <col min="16" max="16" width="12.7109375" customWidth="1"/>
    <col min="17" max="17" width="13.28515625" customWidth="1"/>
    <col min="18" max="18" width="11.140625" customWidth="1"/>
  </cols>
  <sheetData>
    <row r="2" spans="1:18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pans="1:18" x14ac:dyDescent="0.25">
      <c r="A3" s="4"/>
      <c r="B3" s="60" t="s">
        <v>0</v>
      </c>
      <c r="C3" s="55" t="s">
        <v>5</v>
      </c>
      <c r="D3" s="55"/>
      <c r="E3" s="55"/>
      <c r="F3" s="55"/>
      <c r="G3" s="55"/>
      <c r="H3" s="55"/>
      <c r="I3" s="56"/>
      <c r="J3" s="52"/>
      <c r="K3" s="34"/>
      <c r="L3" s="55" t="s">
        <v>5</v>
      </c>
      <c r="M3" s="55"/>
      <c r="N3" s="55"/>
      <c r="O3" s="55"/>
      <c r="P3" s="55"/>
      <c r="Q3" s="55"/>
      <c r="R3" s="56"/>
    </row>
    <row r="4" spans="1:18" x14ac:dyDescent="0.25">
      <c r="A4" s="4"/>
      <c r="B4" s="61"/>
      <c r="C4" s="5" t="s">
        <v>6</v>
      </c>
      <c r="D4" s="6" t="s">
        <v>7</v>
      </c>
      <c r="E4" s="7" t="s">
        <v>8</v>
      </c>
      <c r="F4" s="5" t="s">
        <v>9</v>
      </c>
      <c r="G4" s="6" t="s">
        <v>3</v>
      </c>
      <c r="H4" s="6" t="s">
        <v>4</v>
      </c>
      <c r="I4" s="6" t="s">
        <v>14</v>
      </c>
      <c r="J4" s="52"/>
      <c r="K4" s="35" t="s">
        <v>17</v>
      </c>
      <c r="L4" s="32" t="s">
        <v>6</v>
      </c>
      <c r="M4" s="6" t="s">
        <v>7</v>
      </c>
      <c r="N4" s="7" t="s">
        <v>8</v>
      </c>
      <c r="O4" s="32" t="s">
        <v>9</v>
      </c>
      <c r="P4" s="6" t="s">
        <v>3</v>
      </c>
      <c r="Q4" s="6" t="s">
        <v>4</v>
      </c>
      <c r="R4" s="6" t="s">
        <v>14</v>
      </c>
    </row>
    <row r="5" spans="1:18" x14ac:dyDescent="0.25">
      <c r="A5" s="4"/>
      <c r="B5" s="62"/>
      <c r="C5" s="58" t="s">
        <v>2</v>
      </c>
      <c r="D5" s="57"/>
      <c r="E5" s="57"/>
      <c r="F5" s="8" t="s">
        <v>1</v>
      </c>
      <c r="G5" s="58" t="s">
        <v>2</v>
      </c>
      <c r="H5" s="57"/>
      <c r="I5" s="6" t="s">
        <v>1</v>
      </c>
      <c r="J5" s="52"/>
      <c r="K5" s="36"/>
      <c r="L5" s="57" t="s">
        <v>2</v>
      </c>
      <c r="M5" s="57"/>
      <c r="N5" s="57"/>
      <c r="O5" s="31" t="s">
        <v>1</v>
      </c>
      <c r="P5" s="58" t="s">
        <v>2</v>
      </c>
      <c r="Q5" s="57"/>
      <c r="R5" s="6" t="s">
        <v>1</v>
      </c>
    </row>
    <row r="6" spans="1:18" x14ac:dyDescent="0.25">
      <c r="A6" s="4"/>
      <c r="B6" s="9">
        <v>32968</v>
      </c>
      <c r="C6" s="10"/>
      <c r="D6" s="10"/>
      <c r="E6" s="10"/>
      <c r="F6" s="11">
        <v>76.239999999999995</v>
      </c>
      <c r="G6" s="10"/>
      <c r="H6" s="12"/>
      <c r="I6" s="13">
        <v>0</v>
      </c>
      <c r="J6" s="52"/>
      <c r="K6" s="38">
        <v>1990</v>
      </c>
      <c r="L6" s="10"/>
      <c r="M6" s="10"/>
      <c r="N6" s="10"/>
      <c r="O6" s="11">
        <v>76.239999999999995</v>
      </c>
      <c r="P6" s="10"/>
      <c r="Q6" s="12"/>
      <c r="R6" s="13">
        <v>0</v>
      </c>
    </row>
    <row r="7" spans="1:18" x14ac:dyDescent="0.25">
      <c r="A7" s="4"/>
      <c r="B7" s="14">
        <v>33260</v>
      </c>
      <c r="C7" s="15"/>
      <c r="D7" s="15"/>
      <c r="E7" s="15"/>
      <c r="F7" s="16">
        <v>76</v>
      </c>
      <c r="G7" s="15"/>
      <c r="H7" s="17"/>
      <c r="I7" s="18">
        <v>0</v>
      </c>
      <c r="J7" s="52"/>
      <c r="K7" s="64">
        <v>1991</v>
      </c>
      <c r="L7" s="15"/>
      <c r="M7" s="15"/>
      <c r="N7" s="15"/>
      <c r="O7" s="16">
        <v>76</v>
      </c>
      <c r="P7" s="15"/>
      <c r="Q7" s="17"/>
      <c r="R7" s="18">
        <v>0</v>
      </c>
    </row>
    <row r="8" spans="1:18" x14ac:dyDescent="0.25">
      <c r="A8" s="4"/>
      <c r="B8" s="9">
        <v>34239</v>
      </c>
      <c r="C8" s="15"/>
      <c r="D8" s="15"/>
      <c r="E8" s="15"/>
      <c r="F8" s="16">
        <v>69</v>
      </c>
      <c r="G8" s="15"/>
      <c r="H8" s="17"/>
      <c r="I8" s="18">
        <v>0.129</v>
      </c>
      <c r="J8" s="52"/>
      <c r="K8" s="38">
        <v>1993</v>
      </c>
      <c r="L8" s="15"/>
      <c r="M8" s="15"/>
      <c r="N8" s="15"/>
      <c r="O8" s="16">
        <v>69</v>
      </c>
      <c r="P8" s="15"/>
      <c r="Q8" s="17"/>
      <c r="R8" s="18">
        <v>0.129</v>
      </c>
    </row>
    <row r="9" spans="1:18" x14ac:dyDescent="0.25">
      <c r="A9" s="4"/>
      <c r="B9" s="19">
        <v>34681</v>
      </c>
      <c r="C9" s="15"/>
      <c r="D9" s="15"/>
      <c r="E9" s="15"/>
      <c r="F9" s="16">
        <v>70</v>
      </c>
      <c r="G9" s="15"/>
      <c r="H9" s="17"/>
      <c r="I9" s="18"/>
      <c r="J9" s="52"/>
      <c r="K9" s="64">
        <v>1994</v>
      </c>
      <c r="L9" s="15"/>
      <c r="M9" s="15"/>
      <c r="N9" s="15"/>
      <c r="O9" s="16">
        <v>70</v>
      </c>
      <c r="P9" s="15"/>
      <c r="Q9" s="17"/>
      <c r="R9" s="18"/>
    </row>
    <row r="10" spans="1:18" x14ac:dyDescent="0.25">
      <c r="A10" s="4"/>
      <c r="B10" s="19">
        <v>35405</v>
      </c>
      <c r="C10" s="15"/>
      <c r="D10" s="15"/>
      <c r="E10" s="15"/>
      <c r="F10" s="16">
        <v>67</v>
      </c>
      <c r="G10" s="15"/>
      <c r="H10" s="17"/>
      <c r="I10" s="18">
        <v>0.155</v>
      </c>
      <c r="J10" s="52"/>
      <c r="K10" s="64">
        <v>1996</v>
      </c>
      <c r="L10" s="15"/>
      <c r="M10" s="15"/>
      <c r="N10" s="15"/>
      <c r="O10" s="16">
        <v>67</v>
      </c>
      <c r="P10" s="15"/>
      <c r="Q10" s="17"/>
      <c r="R10" s="18">
        <v>0.155</v>
      </c>
    </row>
    <row r="11" spans="1:18" x14ac:dyDescent="0.25">
      <c r="A11" s="4"/>
      <c r="B11" s="19">
        <v>37133</v>
      </c>
      <c r="C11" s="15"/>
      <c r="D11" s="15"/>
      <c r="E11" s="15"/>
      <c r="F11" s="16">
        <v>68</v>
      </c>
      <c r="G11" s="15"/>
      <c r="H11" s="17"/>
      <c r="I11" s="18">
        <v>7.6999999999999999E-2</v>
      </c>
      <c r="J11" s="52"/>
      <c r="K11" s="64">
        <v>2001</v>
      </c>
      <c r="L11" s="15"/>
      <c r="M11" s="15"/>
      <c r="N11" s="15"/>
      <c r="O11" s="16">
        <v>68</v>
      </c>
      <c r="P11" s="15"/>
      <c r="Q11" s="17"/>
      <c r="R11" s="18">
        <v>7.6999999999999999E-2</v>
      </c>
    </row>
    <row r="12" spans="1:18" x14ac:dyDescent="0.25">
      <c r="A12" s="4"/>
      <c r="B12" s="19">
        <v>37460</v>
      </c>
      <c r="C12" s="15"/>
      <c r="D12" s="15"/>
      <c r="E12" s="15"/>
      <c r="F12" s="16">
        <v>64</v>
      </c>
      <c r="G12" s="15"/>
      <c r="H12" s="17"/>
      <c r="I12" s="18">
        <v>0.33500000000000002</v>
      </c>
      <c r="J12" s="52"/>
      <c r="K12" s="38">
        <v>2002</v>
      </c>
      <c r="L12" s="15"/>
      <c r="M12" s="15"/>
      <c r="N12" s="15"/>
      <c r="O12" s="16">
        <v>64</v>
      </c>
      <c r="P12" s="15"/>
      <c r="Q12" s="17"/>
      <c r="R12" s="18">
        <v>0.33500000000000002</v>
      </c>
    </row>
    <row r="13" spans="1:18" x14ac:dyDescent="0.25">
      <c r="A13" s="4"/>
      <c r="B13" s="19">
        <v>37875</v>
      </c>
      <c r="C13" s="15"/>
      <c r="D13" s="15"/>
      <c r="E13" s="15"/>
      <c r="F13" s="16">
        <v>69</v>
      </c>
      <c r="G13" s="15"/>
      <c r="H13" s="17"/>
      <c r="I13" s="18">
        <v>0.11600000000000001</v>
      </c>
      <c r="J13" s="52"/>
      <c r="K13" s="63">
        <v>2003</v>
      </c>
      <c r="L13" s="15"/>
      <c r="M13" s="15"/>
      <c r="N13" s="15"/>
      <c r="O13" s="16">
        <v>69</v>
      </c>
      <c r="P13" s="15"/>
      <c r="Q13" s="17"/>
      <c r="R13" s="18">
        <v>0.11600000000000001</v>
      </c>
    </row>
    <row r="14" spans="1:18" x14ac:dyDescent="0.25">
      <c r="A14" s="4"/>
      <c r="B14" s="19">
        <v>38187</v>
      </c>
      <c r="C14" s="15"/>
      <c r="D14" s="15"/>
      <c r="E14" s="15"/>
      <c r="F14" s="16">
        <v>60</v>
      </c>
      <c r="G14" s="15"/>
      <c r="H14" s="17"/>
      <c r="I14" s="18">
        <v>0.14199999999999999</v>
      </c>
      <c r="J14" s="52"/>
      <c r="K14" s="63">
        <v>2004</v>
      </c>
      <c r="L14" s="15"/>
      <c r="M14" s="15"/>
      <c r="N14" s="15"/>
      <c r="O14" s="16">
        <v>60</v>
      </c>
      <c r="P14" s="15"/>
      <c r="Q14" s="17"/>
      <c r="R14" s="18">
        <v>0.14199999999999999</v>
      </c>
    </row>
    <row r="15" spans="1:18" x14ac:dyDescent="0.25">
      <c r="A15" s="4"/>
      <c r="B15" s="19">
        <v>38499</v>
      </c>
      <c r="C15" s="20"/>
      <c r="D15" s="15"/>
      <c r="E15" s="15"/>
      <c r="F15" s="16">
        <v>64</v>
      </c>
      <c r="G15" s="15"/>
      <c r="H15" s="17"/>
      <c r="I15" s="18">
        <v>3.9E-2</v>
      </c>
      <c r="J15" s="52"/>
      <c r="K15" s="63">
        <v>2005</v>
      </c>
      <c r="L15" s="20"/>
      <c r="M15" s="15"/>
      <c r="N15" s="15"/>
      <c r="O15" s="16">
        <v>64</v>
      </c>
      <c r="P15" s="15"/>
      <c r="Q15" s="17"/>
      <c r="R15" s="18">
        <v>3.9E-2</v>
      </c>
    </row>
    <row r="16" spans="1:18" x14ac:dyDescent="0.25">
      <c r="A16" s="4"/>
      <c r="B16" s="14">
        <v>38876</v>
      </c>
      <c r="C16" s="15"/>
      <c r="D16" s="15"/>
      <c r="E16" s="15"/>
      <c r="F16" s="16">
        <v>63</v>
      </c>
      <c r="G16" s="15"/>
      <c r="H16" s="17"/>
      <c r="I16" s="18">
        <v>0.126</v>
      </c>
      <c r="J16" s="52"/>
      <c r="K16" s="63">
        <v>2006</v>
      </c>
      <c r="L16" s="15"/>
      <c r="M16" s="15"/>
      <c r="N16" s="15"/>
      <c r="O16" s="16">
        <v>63</v>
      </c>
      <c r="P16" s="15"/>
      <c r="Q16" s="17"/>
      <c r="R16" s="18">
        <v>0.126</v>
      </c>
    </row>
    <row r="17" spans="1:19" x14ac:dyDescent="0.25">
      <c r="A17" s="4"/>
      <c r="B17" s="14">
        <v>39232</v>
      </c>
      <c r="C17" s="15"/>
      <c r="D17" s="15"/>
      <c r="E17" s="15"/>
      <c r="F17" s="16">
        <v>65.099999999999994</v>
      </c>
      <c r="G17" s="15"/>
      <c r="H17" s="17"/>
      <c r="I17" s="18">
        <v>0.16800000000000001</v>
      </c>
      <c r="J17" s="52"/>
      <c r="K17" s="63">
        <v>2007</v>
      </c>
      <c r="L17" s="15"/>
      <c r="M17" s="15"/>
      <c r="N17" s="15"/>
      <c r="O17" s="16">
        <v>65.099999999999994</v>
      </c>
      <c r="P17" s="15"/>
      <c r="Q17" s="17"/>
      <c r="R17" s="18">
        <v>0.16800000000000001</v>
      </c>
    </row>
    <row r="18" spans="1:19" x14ac:dyDescent="0.25">
      <c r="A18" s="4"/>
      <c r="B18" s="9">
        <v>39562</v>
      </c>
      <c r="C18" s="15"/>
      <c r="D18" s="15"/>
      <c r="E18" s="15"/>
      <c r="F18" s="16">
        <v>64</v>
      </c>
      <c r="G18" s="15"/>
      <c r="H18" s="17"/>
      <c r="I18" s="18">
        <v>6.7000000000000004E-2</v>
      </c>
      <c r="J18" s="52"/>
      <c r="K18" s="63">
        <v>2008</v>
      </c>
      <c r="L18" s="15"/>
      <c r="M18" s="15"/>
      <c r="N18" s="15"/>
      <c r="O18" s="16">
        <v>64</v>
      </c>
      <c r="P18" s="15"/>
      <c r="Q18" s="17"/>
      <c r="R18" s="18">
        <v>6.7000000000000004E-2</v>
      </c>
    </row>
    <row r="19" spans="1:19" x14ac:dyDescent="0.25">
      <c r="A19" s="4"/>
      <c r="B19" s="19">
        <v>41093</v>
      </c>
      <c r="C19" s="15"/>
      <c r="D19" s="15"/>
      <c r="E19" s="15"/>
      <c r="F19" s="16">
        <v>66.8</v>
      </c>
      <c r="G19" s="15"/>
      <c r="H19" s="17"/>
      <c r="I19" s="21"/>
      <c r="J19" s="52"/>
      <c r="K19" s="63">
        <v>2012</v>
      </c>
      <c r="L19" s="15"/>
      <c r="M19" s="15"/>
      <c r="N19" s="15"/>
      <c r="O19" s="16">
        <v>66.8</v>
      </c>
      <c r="P19" s="15"/>
      <c r="Q19" s="17"/>
      <c r="R19" s="21"/>
      <c r="S19" s="53"/>
    </row>
    <row r="20" spans="1:19" x14ac:dyDescent="0.25">
      <c r="A20" s="4"/>
      <c r="B20" s="19">
        <v>41410.632638888892</v>
      </c>
      <c r="C20" s="15"/>
      <c r="D20" s="15"/>
      <c r="E20" s="16">
        <v>1.41</v>
      </c>
      <c r="F20" s="16">
        <v>73.5</v>
      </c>
      <c r="G20" s="15"/>
      <c r="H20" s="17"/>
      <c r="I20" s="18">
        <v>0.12878000000000001</v>
      </c>
      <c r="J20" s="52"/>
      <c r="K20" s="63">
        <v>2013</v>
      </c>
      <c r="L20" s="15"/>
      <c r="M20" s="15"/>
      <c r="N20" s="16">
        <v>1.41</v>
      </c>
      <c r="O20" s="16">
        <v>73.5</v>
      </c>
      <c r="P20" s="15"/>
      <c r="Q20" s="17"/>
      <c r="R20" s="18">
        <v>0.12878000000000001</v>
      </c>
    </row>
    <row r="21" spans="1:19" x14ac:dyDescent="0.25">
      <c r="A21" s="3"/>
      <c r="B21" s="42">
        <v>41933.578472222223</v>
      </c>
      <c r="C21" s="20"/>
      <c r="D21" s="15"/>
      <c r="E21" s="16"/>
      <c r="F21" s="16">
        <v>77.8</v>
      </c>
      <c r="G21" s="15"/>
      <c r="H21" s="17"/>
      <c r="I21" s="18">
        <v>0.12</v>
      </c>
      <c r="J21" s="52"/>
      <c r="K21" s="64">
        <v>2014</v>
      </c>
      <c r="L21" s="20"/>
      <c r="M21" s="15"/>
      <c r="N21" s="16"/>
      <c r="O21" s="16">
        <v>77.8</v>
      </c>
      <c r="P21" s="15"/>
      <c r="Q21" s="17"/>
      <c r="R21" s="18">
        <v>0.12</v>
      </c>
    </row>
    <row r="22" spans="1:19" x14ac:dyDescent="0.25">
      <c r="A22" s="3"/>
      <c r="B22" s="37">
        <v>42970.445138888892</v>
      </c>
      <c r="C22" s="20"/>
      <c r="D22" s="15"/>
      <c r="E22" s="16">
        <v>1.1599999999999999</v>
      </c>
      <c r="F22" s="16">
        <v>55</v>
      </c>
      <c r="G22" s="15"/>
      <c r="H22" s="17"/>
      <c r="I22" s="47">
        <v>0.12</v>
      </c>
      <c r="J22" s="52"/>
      <c r="K22" s="64">
        <v>2017</v>
      </c>
      <c r="L22" s="20"/>
      <c r="M22" s="15"/>
      <c r="N22" s="16">
        <v>1.1599999999999999</v>
      </c>
      <c r="O22" s="16">
        <v>55</v>
      </c>
      <c r="P22" s="15"/>
      <c r="Q22" s="17"/>
      <c r="R22" s="22">
        <v>0.12</v>
      </c>
    </row>
    <row r="23" spans="1:19" x14ac:dyDescent="0.25">
      <c r="A23" s="3"/>
      <c r="B23" s="65">
        <v>43606.574999999997</v>
      </c>
      <c r="C23" s="66">
        <v>0.2</v>
      </c>
      <c r="D23" s="66">
        <v>2.2000000000000002</v>
      </c>
      <c r="E23" s="67">
        <v>1.8</v>
      </c>
      <c r="F23" s="67">
        <v>63.2</v>
      </c>
      <c r="G23" s="66">
        <v>0.2</v>
      </c>
      <c r="H23" s="68">
        <v>0.1</v>
      </c>
      <c r="I23" s="69">
        <v>0.14000000000000001</v>
      </c>
      <c r="J23" s="52"/>
      <c r="K23" s="38">
        <v>2019</v>
      </c>
      <c r="L23" s="20">
        <v>0.1</v>
      </c>
      <c r="M23" s="20">
        <v>1.1000000000000001</v>
      </c>
      <c r="N23" s="50">
        <v>1.8</v>
      </c>
      <c r="O23" s="50">
        <v>63.2</v>
      </c>
      <c r="P23" s="20">
        <v>0.1</v>
      </c>
      <c r="Q23" s="51">
        <v>0.05</v>
      </c>
      <c r="R23" s="18">
        <v>0.14000000000000001</v>
      </c>
    </row>
    <row r="24" spans="1:19" ht="25.5" x14ac:dyDescent="0.25">
      <c r="A24" s="3"/>
      <c r="B24" s="26"/>
      <c r="C24" s="40"/>
      <c r="D24" s="26"/>
      <c r="E24" s="26"/>
      <c r="F24" s="26"/>
      <c r="G24" s="26"/>
      <c r="H24" s="26"/>
      <c r="I24" s="41"/>
      <c r="J24" s="39"/>
      <c r="K24" s="23" t="s">
        <v>10</v>
      </c>
      <c r="L24" s="24">
        <v>5</v>
      </c>
      <c r="M24" s="23">
        <v>10</v>
      </c>
      <c r="N24" s="23">
        <v>7</v>
      </c>
      <c r="O24" s="23">
        <v>190</v>
      </c>
      <c r="P24" s="23">
        <v>6</v>
      </c>
      <c r="Q24" s="23">
        <v>1.5</v>
      </c>
      <c r="R24" s="25" t="s">
        <v>13</v>
      </c>
    </row>
    <row r="25" spans="1:19" x14ac:dyDescent="0.25">
      <c r="A25" s="3"/>
      <c r="B25" s="59" t="s">
        <v>11</v>
      </c>
      <c r="C25" s="59"/>
      <c r="D25" s="59"/>
      <c r="E25" s="28"/>
      <c r="F25" s="28"/>
      <c r="G25" s="28"/>
      <c r="H25" s="28"/>
      <c r="I25" s="28"/>
      <c r="J25" s="3"/>
      <c r="K25" s="26"/>
      <c r="L25" s="27"/>
      <c r="M25" s="28"/>
      <c r="N25" s="28"/>
      <c r="O25" s="28"/>
      <c r="P25" s="28"/>
      <c r="Q25" s="28"/>
      <c r="R25" s="28"/>
    </row>
    <row r="26" spans="1:19" x14ac:dyDescent="0.25">
      <c r="A26" s="3"/>
      <c r="B26" s="30" t="s">
        <v>22</v>
      </c>
      <c r="C26" s="48"/>
      <c r="D26" s="54" t="s">
        <v>25</v>
      </c>
      <c r="E26" s="54"/>
      <c r="F26" s="54"/>
      <c r="G26" s="54"/>
      <c r="H26" s="54"/>
      <c r="I26" s="54"/>
      <c r="J26" s="3"/>
      <c r="K26" s="3" t="s">
        <v>12</v>
      </c>
      <c r="L26" s="3">
        <f t="shared" ref="L26:R26" si="0">COUNT(L6:L23)</f>
        <v>1</v>
      </c>
      <c r="M26" s="3">
        <f t="shared" si="0"/>
        <v>1</v>
      </c>
      <c r="N26" s="3">
        <f t="shared" si="0"/>
        <v>3</v>
      </c>
      <c r="O26" s="3">
        <f t="shared" si="0"/>
        <v>18</v>
      </c>
      <c r="P26" s="3">
        <f t="shared" si="0"/>
        <v>1</v>
      </c>
      <c r="Q26" s="3">
        <f t="shared" si="0"/>
        <v>1</v>
      </c>
      <c r="R26" s="3">
        <f t="shared" si="0"/>
        <v>16</v>
      </c>
    </row>
    <row r="27" spans="1:19" x14ac:dyDescent="0.25">
      <c r="A27" s="3"/>
      <c r="B27" s="30" t="s">
        <v>22</v>
      </c>
      <c r="C27" s="43"/>
      <c r="D27" s="54" t="s">
        <v>23</v>
      </c>
      <c r="E27" s="54"/>
      <c r="F27" s="54"/>
      <c r="G27" s="54"/>
      <c r="H27" s="54"/>
      <c r="I27" s="54"/>
      <c r="J27" s="44"/>
      <c r="K27" s="3" t="s">
        <v>18</v>
      </c>
      <c r="L27" s="1">
        <f t="shared" ref="L27:R27" si="1">MIN(L6:L23)</f>
        <v>0.1</v>
      </c>
      <c r="M27" s="1">
        <f t="shared" si="1"/>
        <v>1.1000000000000001</v>
      </c>
      <c r="N27" s="1">
        <f t="shared" si="1"/>
        <v>1.1599999999999999</v>
      </c>
      <c r="O27" s="1">
        <f t="shared" si="1"/>
        <v>55</v>
      </c>
      <c r="P27" s="1">
        <f t="shared" si="1"/>
        <v>0.1</v>
      </c>
      <c r="Q27" s="1">
        <f t="shared" si="1"/>
        <v>0.05</v>
      </c>
      <c r="R27" s="1">
        <f t="shared" si="1"/>
        <v>0</v>
      </c>
    </row>
    <row r="28" spans="1:19" x14ac:dyDescent="0.25">
      <c r="A28" s="3"/>
      <c r="B28" s="30" t="s">
        <v>22</v>
      </c>
      <c r="C28" s="45"/>
      <c r="D28" s="46" t="s">
        <v>24</v>
      </c>
      <c r="E28" s="46"/>
      <c r="F28" s="46"/>
      <c r="G28" s="46"/>
      <c r="H28" s="46"/>
      <c r="I28" s="46"/>
      <c r="J28" s="44"/>
      <c r="K28" s="3" t="s">
        <v>19</v>
      </c>
      <c r="L28" s="1">
        <f t="shared" ref="L28:R28" si="2">MAX(L6:L23)</f>
        <v>0.1</v>
      </c>
      <c r="M28" s="1">
        <f t="shared" si="2"/>
        <v>1.1000000000000001</v>
      </c>
      <c r="N28" s="1">
        <f t="shared" si="2"/>
        <v>1.8</v>
      </c>
      <c r="O28" s="1">
        <f t="shared" si="2"/>
        <v>77.8</v>
      </c>
      <c r="P28" s="1">
        <f t="shared" si="2"/>
        <v>0.1</v>
      </c>
      <c r="Q28" s="1">
        <f t="shared" si="2"/>
        <v>0.05</v>
      </c>
      <c r="R28" s="1">
        <f t="shared" si="2"/>
        <v>0.33500000000000002</v>
      </c>
    </row>
    <row r="29" spans="1:19" x14ac:dyDescent="0.25">
      <c r="A29" s="3"/>
      <c r="B29" s="3"/>
      <c r="C29" s="2"/>
      <c r="D29" s="2"/>
      <c r="E29" s="2"/>
      <c r="F29" s="2"/>
      <c r="G29" s="2"/>
      <c r="H29" s="2"/>
      <c r="I29" s="2"/>
      <c r="J29" s="3"/>
      <c r="K29" s="3" t="s">
        <v>15</v>
      </c>
      <c r="L29" s="2">
        <f t="shared" ref="L29:R29" si="3">MEDIAN(L6:L23)</f>
        <v>0.1</v>
      </c>
      <c r="M29" s="2">
        <f t="shared" si="3"/>
        <v>1.1000000000000001</v>
      </c>
      <c r="N29" s="2">
        <f t="shared" si="3"/>
        <v>1.41</v>
      </c>
      <c r="O29" s="2">
        <f t="shared" si="3"/>
        <v>66.900000000000006</v>
      </c>
      <c r="P29" s="2">
        <f t="shared" si="3"/>
        <v>0.1</v>
      </c>
      <c r="Q29" s="2">
        <f t="shared" si="3"/>
        <v>0.05</v>
      </c>
      <c r="R29" s="2">
        <f t="shared" si="3"/>
        <v>0.123</v>
      </c>
    </row>
    <row r="30" spans="1:19" x14ac:dyDescent="0.25">
      <c r="A30" s="3"/>
      <c r="B30" s="3"/>
      <c r="C30" s="2"/>
      <c r="D30" s="2"/>
      <c r="E30" s="2"/>
      <c r="F30" s="2"/>
      <c r="G30" s="2"/>
      <c r="H30" s="2"/>
      <c r="I30" s="2"/>
      <c r="J30" s="3"/>
      <c r="K30" s="3" t="s">
        <v>20</v>
      </c>
      <c r="L30" s="2">
        <f t="shared" ref="L30:R30" si="4">_xlfn.VAR.P(L6:L23)</f>
        <v>0</v>
      </c>
      <c r="M30" s="2">
        <f t="shared" si="4"/>
        <v>0</v>
      </c>
      <c r="N30" s="2">
        <f t="shared" si="4"/>
        <v>6.9355555555555365E-2</v>
      </c>
      <c r="O30" s="2">
        <f t="shared" si="4"/>
        <v>33.088355555555552</v>
      </c>
      <c r="P30" s="2">
        <f t="shared" si="4"/>
        <v>0</v>
      </c>
      <c r="Q30" s="2">
        <f t="shared" si="4"/>
        <v>0</v>
      </c>
      <c r="R30" s="2">
        <f t="shared" si="4"/>
        <v>5.6664034609374969E-3</v>
      </c>
    </row>
    <row r="31" spans="1:19" x14ac:dyDescent="0.25">
      <c r="A31" s="3"/>
      <c r="B31" s="3"/>
      <c r="C31" s="2"/>
      <c r="D31" s="1"/>
      <c r="E31" s="2"/>
      <c r="F31" s="2"/>
      <c r="G31" s="1"/>
      <c r="H31" s="1"/>
      <c r="I31" s="33"/>
      <c r="J31" s="3"/>
      <c r="K31" s="3" t="s">
        <v>21</v>
      </c>
      <c r="L31" s="2">
        <f t="shared" ref="L31:R31" si="5">_xlfn.STDEV.P(L6:L23)</f>
        <v>0</v>
      </c>
      <c r="M31" s="2">
        <f t="shared" si="5"/>
        <v>0</v>
      </c>
      <c r="N31" s="2">
        <f t="shared" si="5"/>
        <v>0.26335442953471538</v>
      </c>
      <c r="O31" s="2">
        <f t="shared" si="5"/>
        <v>5.7522478697945161</v>
      </c>
      <c r="P31" s="2">
        <f t="shared" si="5"/>
        <v>0</v>
      </c>
      <c r="Q31" s="2">
        <f t="shared" si="5"/>
        <v>0</v>
      </c>
      <c r="R31" s="2">
        <f t="shared" si="5"/>
        <v>7.5275517008769166E-2</v>
      </c>
    </row>
    <row r="32" spans="1:19" x14ac:dyDescent="0.25">
      <c r="A32" s="3"/>
      <c r="B32" s="3"/>
      <c r="C32" s="2"/>
      <c r="D32" s="1"/>
      <c r="E32" s="2"/>
      <c r="F32" s="29"/>
      <c r="G32" s="1"/>
      <c r="H32" s="1"/>
      <c r="I32" s="29"/>
      <c r="J32" s="3"/>
      <c r="K32" s="3" t="s">
        <v>16</v>
      </c>
      <c r="L32" s="2"/>
      <c r="M32" s="2"/>
      <c r="N32" s="2">
        <f t="shared" ref="N32" si="6">_xlfn.CONFIDENCE.T(0.05,N31,N26)</f>
        <v>0.65420866996368165</v>
      </c>
      <c r="O32" s="2">
        <f t="shared" ref="O32" si="7">_xlfn.CONFIDENCE.T(0.05,O31,O26)</f>
        <v>2.8605255684499982</v>
      </c>
      <c r="P32" s="2"/>
      <c r="Q32" s="2"/>
      <c r="R32" s="2">
        <f t="shared" ref="R32" si="8">_xlfn.CONFIDENCE.T(0.05,R31,R26)</f>
        <v>4.0111491630029521E-2</v>
      </c>
    </row>
    <row r="33" spans="1:15" x14ac:dyDescent="0.25">
      <c r="A33" s="3"/>
      <c r="B33" s="3"/>
      <c r="C33" s="3"/>
      <c r="D33" s="3"/>
      <c r="E33" s="3"/>
      <c r="F33" s="3"/>
      <c r="G33" s="3"/>
      <c r="J33" s="3"/>
    </row>
    <row r="34" spans="1:15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</row>
    <row r="35" spans="1:15" x14ac:dyDescent="0.25">
      <c r="K35" s="49" t="s">
        <v>26</v>
      </c>
      <c r="L35" s="49"/>
      <c r="M35" s="49"/>
      <c r="N35" s="49"/>
      <c r="O35" s="49"/>
    </row>
  </sheetData>
  <mergeCells count="10">
    <mergeCell ref="D27:I27"/>
    <mergeCell ref="D26:I26"/>
    <mergeCell ref="L3:R3"/>
    <mergeCell ref="L5:N5"/>
    <mergeCell ref="P5:Q5"/>
    <mergeCell ref="B25:D25"/>
    <mergeCell ref="B3:B5"/>
    <mergeCell ref="C3:I3"/>
    <mergeCell ref="C5:E5"/>
    <mergeCell ref="G5:H5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Maarupe_1576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Madara Mame</dc:creator>
  <cp:lastModifiedBy>Oskars Stiebriņš</cp:lastModifiedBy>
  <dcterms:created xsi:type="dcterms:W3CDTF">2020-11-10T06:39:01Z</dcterms:created>
  <dcterms:modified xsi:type="dcterms:W3CDTF">2021-01-27T14:06:49Z</dcterms:modified>
</cp:coreProperties>
</file>