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O:\ARHIVS\Stiebrins\Hidrogeologija\VARAM\Faili\Riiga\Maarupe\"/>
    </mc:Choice>
  </mc:AlternateContent>
  <xr:revisionPtr revIDLastSave="0" documentId="13_ncr:1_{C83C3BD9-87A8-4696-87D9-C5EFE8B929A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Maarupe_1577" sheetId="1" r:id="rId1"/>
    <sheet name="1577_NH4" sheetId="3" r:id="rId2"/>
    <sheet name="1577_Cl" sheetId="2" r:id="rId3"/>
  </sheets>
  <definedNames>
    <definedName name="_xlnm._FilterDatabase" localSheetId="0" hidden="1">Maarupe_1577!#REF!</definedName>
  </definedNames>
  <calcPr calcId="181029"/>
</workbook>
</file>

<file path=xl/calcChain.xml><?xml version="1.0" encoding="utf-8"?>
<calcChain xmlns="http://schemas.openxmlformats.org/spreadsheetml/2006/main">
  <c r="R28" i="1" l="1"/>
  <c r="R27" i="1"/>
  <c r="R26" i="1"/>
  <c r="R25" i="1"/>
  <c r="R24" i="1"/>
  <c r="R23" i="1"/>
  <c r="Q28" i="1"/>
  <c r="Q27" i="1"/>
  <c r="Q26" i="1"/>
  <c r="Q25" i="1"/>
  <c r="Q24" i="1"/>
  <c r="Q23" i="1"/>
  <c r="P28" i="1"/>
  <c r="P27" i="1"/>
  <c r="P26" i="1"/>
  <c r="P25" i="1"/>
  <c r="P24" i="1"/>
  <c r="P23" i="1"/>
  <c r="N28" i="1"/>
  <c r="N27" i="1"/>
  <c r="N26" i="1"/>
  <c r="N25" i="1"/>
  <c r="N24" i="1"/>
  <c r="N23" i="1"/>
  <c r="M28" i="1"/>
  <c r="M27" i="1"/>
  <c r="M26" i="1"/>
  <c r="M25" i="1"/>
  <c r="M24" i="1"/>
  <c r="M23" i="1"/>
  <c r="L28" i="1"/>
  <c r="L27" i="1"/>
  <c r="L26" i="1"/>
  <c r="L25" i="1"/>
  <c r="L24" i="1"/>
  <c r="L23" i="1"/>
  <c r="O28" i="1"/>
  <c r="O27" i="1"/>
  <c r="O26" i="1"/>
  <c r="O25" i="1"/>
  <c r="O24" i="1"/>
  <c r="O23" i="1"/>
  <c r="N29" i="1" l="1"/>
  <c r="R29" i="1"/>
  <c r="O29" i="1"/>
</calcChain>
</file>

<file path=xl/sharedStrings.xml><?xml version="1.0" encoding="utf-8"?>
<sst xmlns="http://schemas.openxmlformats.org/spreadsheetml/2006/main" count="96" uniqueCount="54">
  <si>
    <t>Datums</t>
  </si>
  <si>
    <t>mg/l</t>
  </si>
  <si>
    <t>µg/l</t>
  </si>
  <si>
    <t>Trihlormetāns</t>
  </si>
  <si>
    <t>1,2-dihloretāns</t>
  </si>
  <si>
    <t>Testēšanas rezultāti</t>
  </si>
  <si>
    <t>TCE+PCE</t>
  </si>
  <si>
    <t>BTEX</t>
  </si>
  <si>
    <t>As</t>
  </si>
  <si>
    <t>Cl</t>
  </si>
  <si>
    <t>Robežvērtība</t>
  </si>
  <si>
    <t>Augšdevona Amatas horizonts</t>
  </si>
  <si>
    <t>Count</t>
  </si>
  <si>
    <r>
      <t>NH</t>
    </r>
    <r>
      <rPr>
        <vertAlign val="subscript"/>
        <sz val="10"/>
        <color theme="1"/>
        <rFont val="Calibri"/>
        <family val="2"/>
        <scheme val="minor"/>
      </rPr>
      <t>4</t>
    </r>
  </si>
  <si>
    <t>0,5 x 1,288 = 0,644</t>
  </si>
  <si>
    <t>Median</t>
  </si>
  <si>
    <t>Confidence.T</t>
  </si>
  <si>
    <t>Min</t>
  </si>
  <si>
    <t>Max</t>
  </si>
  <si>
    <t>Var.p</t>
  </si>
  <si>
    <t>Stdev.p</t>
  </si>
  <si>
    <t>Gads</t>
  </si>
  <si>
    <t>Ar</t>
  </si>
  <si>
    <t xml:space="preserve">apzīmēta koncentrācija, mazāka par metodes detektēšanas robežu </t>
  </si>
  <si>
    <t>Metodes detektēšanas robeža aizstāta ar 0,5*MDL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</si>
  <si>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</si>
  <si>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</si>
  <si>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</si>
  <si>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</si>
  <si>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</si>
  <si>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</si>
  <si>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</si>
  <si>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</si>
  <si>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</si>
  <si>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</si>
  <si>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</si>
  <si>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</si>
  <si>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</si>
  <si>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</si>
  <si>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</si>
  <si>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</si>
  <si>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</si>
  <si>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</si>
  <si>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</si>
  <si>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</si>
  <si>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</si>
  <si>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</si>
  <si>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95,0%</t>
  </si>
  <si>
    <t>Upper 95,0%</t>
  </si>
  <si>
    <t>RESIDUAL OUTPUT</t>
  </si>
  <si>
    <t>Observation</t>
  </si>
  <si>
    <t>Predicted 24</t>
  </si>
  <si>
    <t>Residuals</t>
  </si>
  <si>
    <t>Predicted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</si>
</sst>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9">
    <xf numFmtId="0" fontId="0" fillId="0" borderId="0" xfId="0"/>
    <xf numFmtId="0" fontId="18" fillId="0" borderId="0" xfId="0" applyFont="1" applyAlignment="1">
      <alignment horizontal="right" vertical="center"/>
    </xf>
    <xf numFmtId="165" fontId="18" fillId="0" borderId="0" xfId="0" applyNumberFormat="1" applyFont="1"/>
    <xf numFmtId="0" fontId="18" fillId="0" borderId="0" xfId="0" applyFont="1"/>
    <xf numFmtId="0" fontId="18" fillId="0" borderId="13" xfId="0" applyFont="1" applyBorder="1"/>
    <xf numFmtId="0" fontId="18" fillId="0" borderId="11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14" fontId="18" fillId="0" borderId="0" xfId="0" applyNumberFormat="1" applyFont="1"/>
    <xf numFmtId="0" fontId="18" fillId="0" borderId="18" xfId="0" applyFont="1" applyBorder="1"/>
    <xf numFmtId="164" fontId="18" fillId="0" borderId="18" xfId="0" applyNumberFormat="1" applyFont="1" applyBorder="1"/>
    <xf numFmtId="0" fontId="18" fillId="0" borderId="17" xfId="0" applyFont="1" applyBorder="1"/>
    <xf numFmtId="2" fontId="18" fillId="0" borderId="17" xfId="0" applyNumberFormat="1" applyFont="1" applyBorder="1"/>
    <xf numFmtId="14" fontId="18" fillId="0" borderId="19" xfId="0" applyNumberFormat="1" applyFont="1" applyBorder="1"/>
    <xf numFmtId="0" fontId="18" fillId="0" borderId="20" xfId="0" applyFont="1" applyBorder="1"/>
    <xf numFmtId="164" fontId="18" fillId="0" borderId="20" xfId="0" applyNumberFormat="1" applyFont="1" applyBorder="1"/>
    <xf numFmtId="0" fontId="18" fillId="0" borderId="19" xfId="0" applyFont="1" applyBorder="1"/>
    <xf numFmtId="2" fontId="18" fillId="0" borderId="19" xfId="0" applyNumberFormat="1" applyFont="1" applyBorder="1"/>
    <xf numFmtId="14" fontId="18" fillId="0" borderId="22" xfId="0" applyNumberFormat="1" applyFont="1" applyBorder="1"/>
    <xf numFmtId="2" fontId="18" fillId="0" borderId="21" xfId="0" applyNumberFormat="1" applyFont="1" applyBorder="1"/>
    <xf numFmtId="0" fontId="18" fillId="0" borderId="20" xfId="0" applyFont="1" applyFill="1" applyBorder="1"/>
    <xf numFmtId="164" fontId="18" fillId="0" borderId="20" xfId="0" applyNumberFormat="1" applyFont="1" applyFill="1" applyBorder="1"/>
    <xf numFmtId="0" fontId="18" fillId="0" borderId="19" xfId="0" applyFont="1" applyFill="1" applyBorder="1"/>
    <xf numFmtId="0" fontId="20" fillId="0" borderId="14" xfId="0" applyFont="1" applyBorder="1" applyAlignment="1">
      <alignment horizontal="right" vertical="center"/>
    </xf>
    <xf numFmtId="0" fontId="20" fillId="0" borderId="14" xfId="0" applyFont="1" applyFill="1" applyBorder="1" applyAlignment="1">
      <alignment horizontal="right" vertical="center" wrapText="1"/>
    </xf>
    <xf numFmtId="0" fontId="20" fillId="0" borderId="14" xfId="0" applyFont="1" applyFill="1" applyBorder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8" fillId="0" borderId="16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0" xfId="0" applyFont="1" applyFill="1"/>
    <xf numFmtId="165" fontId="18" fillId="0" borderId="0" xfId="0" applyNumberFormat="1" applyFont="1" applyFill="1"/>
    <xf numFmtId="2" fontId="18" fillId="0" borderId="20" xfId="0" applyNumberFormat="1" applyFont="1" applyFill="1" applyBorder="1"/>
    <xf numFmtId="0" fontId="18" fillId="0" borderId="0" xfId="0" applyFont="1" applyBorder="1"/>
    <xf numFmtId="0" fontId="20" fillId="0" borderId="0" xfId="0" applyFont="1" applyBorder="1" applyAlignment="1">
      <alignment horizontal="right"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right" vertical="center" wrapText="1"/>
    </xf>
    <xf numFmtId="2" fontId="18" fillId="0" borderId="0" xfId="0" applyNumberFormat="1" applyFont="1"/>
    <xf numFmtId="164" fontId="18" fillId="0" borderId="0" xfId="0" applyNumberFormat="1" applyFont="1"/>
    <xf numFmtId="0" fontId="18" fillId="0" borderId="0" xfId="0" applyNumberFormat="1" applyFont="1"/>
    <xf numFmtId="165" fontId="18" fillId="34" borderId="0" xfId="0" applyNumberFormat="1" applyFont="1" applyFill="1"/>
    <xf numFmtId="0" fontId="21" fillId="0" borderId="0" xfId="0" applyFont="1"/>
    <xf numFmtId="14" fontId="18" fillId="0" borderId="24" xfId="0" applyNumberFormat="1" applyFont="1" applyBorder="1"/>
    <xf numFmtId="0" fontId="18" fillId="33" borderId="24" xfId="0" applyFont="1" applyFill="1" applyBorder="1"/>
    <xf numFmtId="2" fontId="18" fillId="33" borderId="24" xfId="0" applyNumberFormat="1" applyFont="1" applyFill="1" applyBorder="1"/>
    <xf numFmtId="164" fontId="18" fillId="0" borderId="24" xfId="0" applyNumberFormat="1" applyFont="1" applyBorder="1"/>
    <xf numFmtId="0" fontId="18" fillId="33" borderId="25" xfId="0" applyFont="1" applyFill="1" applyBorder="1"/>
    <xf numFmtId="2" fontId="18" fillId="33" borderId="26" xfId="0" applyNumberFormat="1" applyFont="1" applyFill="1" applyBorder="1"/>
    <xf numFmtId="0" fontId="18" fillId="0" borderId="27" xfId="0" applyFont="1" applyBorder="1"/>
    <xf numFmtId="0" fontId="18" fillId="0" borderId="23" xfId="0" applyNumberFormat="1" applyFont="1" applyBorder="1"/>
    <xf numFmtId="0" fontId="18" fillId="0" borderId="20" xfId="0" applyNumberFormat="1" applyFont="1" applyBorder="1"/>
    <xf numFmtId="0" fontId="18" fillId="0" borderId="24" xfId="0" applyNumberFormat="1" applyFont="1" applyBorder="1"/>
    <xf numFmtId="0" fontId="22" fillId="0" borderId="29" xfId="0" applyFont="1" applyFill="1" applyBorder="1" applyAlignment="1">
      <alignment horizontal="centerContinuous"/>
    </xf>
    <xf numFmtId="0" fontId="21" fillId="0" borderId="0" xfId="0" applyFont="1" applyFill="1" applyBorder="1" applyAlignment="1"/>
    <xf numFmtId="165" fontId="21" fillId="0" borderId="0" xfId="0" applyNumberFormat="1" applyFont="1" applyFill="1" applyBorder="1" applyAlignment="1"/>
    <xf numFmtId="0" fontId="21" fillId="0" borderId="28" xfId="0" applyFont="1" applyFill="1" applyBorder="1" applyAlignment="1"/>
    <xf numFmtId="0" fontId="22" fillId="0" borderId="29" xfId="0" applyFont="1" applyFill="1" applyBorder="1" applyAlignment="1">
      <alignment horizontal="center"/>
    </xf>
    <xf numFmtId="165" fontId="21" fillId="0" borderId="28" xfId="0" applyNumberFormat="1" applyFont="1" applyFill="1" applyBorder="1" applyAlignment="1"/>
    <xf numFmtId="0" fontId="0" fillId="0" borderId="30" xfId="0" applyBorder="1"/>
    <xf numFmtId="165" fontId="18" fillId="0" borderId="0" xfId="0" applyNumberFormat="1" applyFont="1" applyAlignment="1">
      <alignment horizontal="left"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8" fillId="0" borderId="10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4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Cl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946609798775154"/>
                  <c:y val="9.046879556722076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Maarupe_1577!$K$5:$K$20</c:f>
              <c:numCache>
                <c:formatCode>General</c:formatCode>
                <c:ptCount val="16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1996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2013</c:v>
                </c:pt>
                <c:pt idx="14">
                  <c:v>2014</c:v>
                </c:pt>
                <c:pt idx="15">
                  <c:v>2017</c:v>
                </c:pt>
              </c:numCache>
            </c:numRef>
          </c:cat>
          <c:val>
            <c:numRef>
              <c:f>Maarupe_1577!$O$5:$O$20</c:f>
              <c:numCache>
                <c:formatCode>0.0</c:formatCode>
                <c:ptCount val="16"/>
                <c:pt idx="0">
                  <c:v>24</c:v>
                </c:pt>
                <c:pt idx="1">
                  <c:v>6</c:v>
                </c:pt>
                <c:pt idx="2">
                  <c:v>22</c:v>
                </c:pt>
                <c:pt idx="3">
                  <c:v>14</c:v>
                </c:pt>
                <c:pt idx="4">
                  <c:v>24</c:v>
                </c:pt>
                <c:pt idx="5">
                  <c:v>22</c:v>
                </c:pt>
                <c:pt idx="6">
                  <c:v>22</c:v>
                </c:pt>
                <c:pt idx="7">
                  <c:v>20</c:v>
                </c:pt>
                <c:pt idx="8">
                  <c:v>19</c:v>
                </c:pt>
                <c:pt idx="9">
                  <c:v>20</c:v>
                </c:pt>
                <c:pt idx="10">
                  <c:v>20.8</c:v>
                </c:pt>
                <c:pt idx="11">
                  <c:v>20.9</c:v>
                </c:pt>
                <c:pt idx="12">
                  <c:v>19</c:v>
                </c:pt>
                <c:pt idx="13">
                  <c:v>19.399999999999999</c:v>
                </c:pt>
                <c:pt idx="14">
                  <c:v>19.559999999999999</c:v>
                </c:pt>
                <c:pt idx="15">
                  <c:v>17.5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1B-4C2D-8F93-0BC1A50DD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255023"/>
        <c:axId val="160250447"/>
      </c:lineChart>
      <c:catAx>
        <c:axId val="1602550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60250447"/>
        <c:crosses val="autoZero"/>
        <c:auto val="1"/>
        <c:lblAlgn val="ctr"/>
        <c:lblOffset val="100"/>
        <c:tickLblSkip val="2"/>
        <c:noMultiLvlLbl val="0"/>
      </c:catAx>
      <c:valAx>
        <c:axId val="160250447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60255023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/>
              <a:t>NH</a:t>
            </a:r>
            <a:r>
              <a:rPr lang="lv-LV" sz="1100" baseline="-25000"/>
              <a:t>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Maarupe_1577!$K$5:$K$20</c:f>
              <c:numCache>
                <c:formatCode>General</c:formatCode>
                <c:ptCount val="16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1996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2013</c:v>
                </c:pt>
                <c:pt idx="14">
                  <c:v>2014</c:v>
                </c:pt>
                <c:pt idx="15">
                  <c:v>2017</c:v>
                </c:pt>
              </c:numCache>
            </c:numRef>
          </c:cat>
          <c:val>
            <c:numRef>
              <c:f>Maarupe_1577!$K$5:$K$20</c:f>
              <c:numCache>
                <c:formatCode>General</c:formatCode>
                <c:ptCount val="16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1996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2013</c:v>
                </c:pt>
                <c:pt idx="14">
                  <c:v>2014</c:v>
                </c:pt>
                <c:pt idx="15">
                  <c:v>2017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78-474C-BDCE-5D963E68E047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2364654418197725"/>
                  <c:y val="0.1512288568095654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Maarupe_1577!$K$5:$K$20</c:f>
              <c:numCache>
                <c:formatCode>General</c:formatCode>
                <c:ptCount val="16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1996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2013</c:v>
                </c:pt>
                <c:pt idx="14">
                  <c:v>2014</c:v>
                </c:pt>
                <c:pt idx="15">
                  <c:v>2017</c:v>
                </c:pt>
              </c:numCache>
            </c:numRef>
          </c:cat>
          <c:val>
            <c:numRef>
              <c:f>Maarupe_1577!$R$5:$R$20</c:f>
              <c:numCache>
                <c:formatCode>0.00</c:formatCode>
                <c:ptCount val="16"/>
                <c:pt idx="0">
                  <c:v>0</c:v>
                </c:pt>
                <c:pt idx="1">
                  <c:v>0.1</c:v>
                </c:pt>
                <c:pt idx="2">
                  <c:v>0.129</c:v>
                </c:pt>
                <c:pt idx="3">
                  <c:v>0.16800000000000001</c:v>
                </c:pt>
                <c:pt idx="4">
                  <c:v>0.155</c:v>
                </c:pt>
                <c:pt idx="5">
                  <c:v>0.155</c:v>
                </c:pt>
                <c:pt idx="6">
                  <c:v>0.155</c:v>
                </c:pt>
                <c:pt idx="7">
                  <c:v>0.14199999999999999</c:v>
                </c:pt>
                <c:pt idx="8">
                  <c:v>0.18099999999999999</c:v>
                </c:pt>
                <c:pt idx="9">
                  <c:v>0.11600000000000001</c:v>
                </c:pt>
                <c:pt idx="10">
                  <c:v>0.14299999999999999</c:v>
                </c:pt>
                <c:pt idx="11">
                  <c:v>0.155</c:v>
                </c:pt>
                <c:pt idx="12">
                  <c:v>9.4E-2</c:v>
                </c:pt>
                <c:pt idx="13">
                  <c:v>0.15454000000000001</c:v>
                </c:pt>
                <c:pt idx="14">
                  <c:v>0.14000000000000001</c:v>
                </c:pt>
                <c:pt idx="15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78-474C-BDCE-5D963E68E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5630079"/>
        <c:axId val="1035634655"/>
      </c:lineChart>
      <c:catAx>
        <c:axId val="10356300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035634655"/>
        <c:crosses val="autoZero"/>
        <c:auto val="1"/>
        <c:lblAlgn val="ctr"/>
        <c:lblOffset val="100"/>
        <c:tickLblSkip val="2"/>
        <c:noMultiLvlLbl val="0"/>
      </c:catAx>
      <c:valAx>
        <c:axId val="1035634655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0356300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592666</xdr:colOff>
      <xdr:row>2</xdr:row>
      <xdr:rowOff>9524</xdr:rowOff>
    </xdr:from>
    <xdr:to>
      <xdr:col>26</xdr:col>
      <xdr:colOff>254000</xdr:colOff>
      <xdr:row>16</xdr:row>
      <xdr:rowOff>85724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426562-E31A-4A99-8716-1318D5A778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550333</xdr:colOff>
      <xdr:row>18</xdr:row>
      <xdr:rowOff>184150</xdr:rowOff>
    </xdr:from>
    <xdr:to>
      <xdr:col>26</xdr:col>
      <xdr:colOff>211666</xdr:colOff>
      <xdr:row>32</xdr:row>
      <xdr:rowOff>122767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DD8D82-25DE-49FA-8084-446360015E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32"/>
  <sheetViews>
    <sheetView tabSelected="1" topLeftCell="G1" zoomScale="90" zoomScaleNormal="90" workbookViewId="0">
      <selection activeCell="Q36" sqref="Q36"/>
    </sheetView>
  </sheetViews>
  <sheetFormatPr defaultRowHeight="15" x14ac:dyDescent="0.25"/>
  <cols>
    <col min="2" max="2" width="17.85546875" customWidth="1"/>
    <col min="7" max="7" width="13" customWidth="1"/>
    <col min="8" max="8" width="14" customWidth="1"/>
    <col min="9" max="9" width="11.5703125" customWidth="1"/>
    <col min="11" max="11" width="11.42578125" customWidth="1"/>
    <col min="16" max="16" width="13.85546875" customWidth="1"/>
    <col min="17" max="17" width="14.85546875" customWidth="1"/>
    <col min="18" max="18" width="11.7109375" customWidth="1"/>
  </cols>
  <sheetData>
    <row r="2" spans="1:18" x14ac:dyDescent="0.2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8" x14ac:dyDescent="0.25">
      <c r="A3" s="4"/>
      <c r="B3" s="63" t="s">
        <v>0</v>
      </c>
      <c r="C3" s="66" t="s">
        <v>5</v>
      </c>
      <c r="D3" s="66"/>
      <c r="E3" s="66"/>
      <c r="F3" s="66"/>
      <c r="G3" s="66"/>
      <c r="H3" s="66"/>
      <c r="I3" s="67"/>
      <c r="J3" s="3"/>
      <c r="K3" s="68" t="s">
        <v>21</v>
      </c>
      <c r="L3" s="29" t="s">
        <v>6</v>
      </c>
      <c r="M3" s="6" t="s">
        <v>7</v>
      </c>
      <c r="N3" s="7" t="s">
        <v>8</v>
      </c>
      <c r="O3" s="29" t="s">
        <v>9</v>
      </c>
      <c r="P3" s="6" t="s">
        <v>3</v>
      </c>
      <c r="Q3" s="6" t="s">
        <v>4</v>
      </c>
      <c r="R3" s="6" t="s">
        <v>13</v>
      </c>
    </row>
    <row r="4" spans="1:18" x14ac:dyDescent="0.25">
      <c r="A4" s="4"/>
      <c r="B4" s="64"/>
      <c r="C4" s="5" t="s">
        <v>6</v>
      </c>
      <c r="D4" s="6" t="s">
        <v>7</v>
      </c>
      <c r="E4" s="7" t="s">
        <v>8</v>
      </c>
      <c r="F4" s="5" t="s">
        <v>9</v>
      </c>
      <c r="G4" s="6" t="s">
        <v>3</v>
      </c>
      <c r="H4" s="6" t="s">
        <v>4</v>
      </c>
      <c r="I4" s="6" t="s">
        <v>13</v>
      </c>
      <c r="J4" s="3"/>
      <c r="K4" s="68"/>
      <c r="L4" s="60" t="s">
        <v>2</v>
      </c>
      <c r="M4" s="60"/>
      <c r="N4" s="60"/>
      <c r="O4" s="28" t="s">
        <v>1</v>
      </c>
      <c r="P4" s="61" t="s">
        <v>2</v>
      </c>
      <c r="Q4" s="60"/>
      <c r="R4" s="6" t="s">
        <v>1</v>
      </c>
    </row>
    <row r="5" spans="1:18" x14ac:dyDescent="0.25">
      <c r="A5" s="4"/>
      <c r="B5" s="65"/>
      <c r="C5" s="61" t="s">
        <v>2</v>
      </c>
      <c r="D5" s="60"/>
      <c r="E5" s="60"/>
      <c r="F5" s="8" t="s">
        <v>1</v>
      </c>
      <c r="G5" s="61" t="s">
        <v>2</v>
      </c>
      <c r="H5" s="60"/>
      <c r="I5" s="6" t="s">
        <v>1</v>
      </c>
      <c r="J5" s="48"/>
      <c r="K5" s="39">
        <v>1990</v>
      </c>
      <c r="L5" s="10"/>
      <c r="M5" s="10"/>
      <c r="N5" s="10"/>
      <c r="O5" s="11">
        <v>24</v>
      </c>
      <c r="P5" s="10"/>
      <c r="Q5" s="12"/>
      <c r="R5" s="13">
        <v>0</v>
      </c>
    </row>
    <row r="6" spans="1:18" x14ac:dyDescent="0.25">
      <c r="A6" s="4"/>
      <c r="B6" s="9">
        <v>32968</v>
      </c>
      <c r="C6" s="10"/>
      <c r="D6" s="10"/>
      <c r="E6" s="10"/>
      <c r="F6" s="11">
        <v>24</v>
      </c>
      <c r="G6" s="10"/>
      <c r="H6" s="12"/>
      <c r="I6" s="13">
        <v>0</v>
      </c>
      <c r="J6" s="48"/>
      <c r="K6" s="50">
        <v>1991</v>
      </c>
      <c r="L6" s="15"/>
      <c r="M6" s="15"/>
      <c r="N6" s="15"/>
      <c r="O6" s="16">
        <v>6</v>
      </c>
      <c r="P6" s="15"/>
      <c r="Q6" s="17"/>
      <c r="R6" s="18">
        <v>0.1</v>
      </c>
    </row>
    <row r="7" spans="1:18" x14ac:dyDescent="0.25">
      <c r="A7" s="4"/>
      <c r="B7" s="14">
        <v>33260</v>
      </c>
      <c r="C7" s="15"/>
      <c r="D7" s="15"/>
      <c r="E7" s="15"/>
      <c r="F7" s="16">
        <v>6</v>
      </c>
      <c r="G7" s="15"/>
      <c r="H7" s="17"/>
      <c r="I7" s="18">
        <v>0.1</v>
      </c>
      <c r="J7" s="48"/>
      <c r="K7" s="39">
        <v>1993</v>
      </c>
      <c r="L7" s="15"/>
      <c r="M7" s="15"/>
      <c r="N7" s="15"/>
      <c r="O7" s="16">
        <v>22</v>
      </c>
      <c r="P7" s="15"/>
      <c r="Q7" s="17"/>
      <c r="R7" s="18">
        <v>0.129</v>
      </c>
    </row>
    <row r="8" spans="1:18" x14ac:dyDescent="0.25">
      <c r="A8" s="4"/>
      <c r="B8" s="14">
        <v>34236</v>
      </c>
      <c r="C8" s="15"/>
      <c r="D8" s="15"/>
      <c r="E8" s="15"/>
      <c r="F8" s="16">
        <v>22</v>
      </c>
      <c r="G8" s="15"/>
      <c r="H8" s="17"/>
      <c r="I8" s="18">
        <v>0.129</v>
      </c>
      <c r="J8" s="48"/>
      <c r="K8" s="50">
        <v>1994</v>
      </c>
      <c r="L8" s="15"/>
      <c r="M8" s="15"/>
      <c r="N8" s="15"/>
      <c r="O8" s="16">
        <v>14</v>
      </c>
      <c r="P8" s="15"/>
      <c r="Q8" s="17"/>
      <c r="R8" s="18">
        <v>0.16800000000000001</v>
      </c>
    </row>
    <row r="9" spans="1:18" x14ac:dyDescent="0.25">
      <c r="A9" s="4"/>
      <c r="B9" s="9">
        <v>34681</v>
      </c>
      <c r="C9" s="15"/>
      <c r="D9" s="15"/>
      <c r="E9" s="15"/>
      <c r="F9" s="16">
        <v>14</v>
      </c>
      <c r="G9" s="15"/>
      <c r="H9" s="17"/>
      <c r="I9" s="18">
        <v>0.16800000000000001</v>
      </c>
      <c r="J9" s="48"/>
      <c r="K9" s="50">
        <v>1996</v>
      </c>
      <c r="L9" s="15"/>
      <c r="M9" s="15"/>
      <c r="N9" s="15"/>
      <c r="O9" s="16">
        <v>24</v>
      </c>
      <c r="P9" s="15"/>
      <c r="Q9" s="17"/>
      <c r="R9" s="18">
        <v>0.155</v>
      </c>
    </row>
    <row r="10" spans="1:18" x14ac:dyDescent="0.25">
      <c r="A10" s="4"/>
      <c r="B10" s="14">
        <v>35417</v>
      </c>
      <c r="C10" s="15"/>
      <c r="D10" s="15"/>
      <c r="E10" s="15"/>
      <c r="F10" s="16">
        <v>24</v>
      </c>
      <c r="G10" s="15"/>
      <c r="H10" s="17"/>
      <c r="I10" s="18">
        <v>0.155</v>
      </c>
      <c r="J10" s="48"/>
      <c r="K10" s="39">
        <v>2001</v>
      </c>
      <c r="L10" s="15"/>
      <c r="M10" s="15"/>
      <c r="N10" s="15"/>
      <c r="O10" s="16">
        <v>22</v>
      </c>
      <c r="P10" s="15"/>
      <c r="Q10" s="17"/>
      <c r="R10" s="18">
        <v>0.155</v>
      </c>
    </row>
    <row r="11" spans="1:18" x14ac:dyDescent="0.25">
      <c r="A11" s="4"/>
      <c r="B11" s="19">
        <v>37179</v>
      </c>
      <c r="C11" s="15"/>
      <c r="D11" s="15"/>
      <c r="E11" s="15"/>
      <c r="F11" s="16">
        <v>22</v>
      </c>
      <c r="G11" s="15"/>
      <c r="H11" s="17"/>
      <c r="I11" s="18">
        <v>0.155</v>
      </c>
      <c r="J11" s="48"/>
      <c r="K11" s="49">
        <v>2002</v>
      </c>
      <c r="L11" s="15"/>
      <c r="M11" s="15"/>
      <c r="N11" s="15"/>
      <c r="O11" s="16">
        <v>22</v>
      </c>
      <c r="P11" s="15"/>
      <c r="Q11" s="17"/>
      <c r="R11" s="18">
        <v>0.155</v>
      </c>
    </row>
    <row r="12" spans="1:18" x14ac:dyDescent="0.25">
      <c r="A12" s="4"/>
      <c r="B12" s="19">
        <v>37460</v>
      </c>
      <c r="C12" s="15"/>
      <c r="D12" s="15"/>
      <c r="E12" s="15"/>
      <c r="F12" s="16">
        <v>22</v>
      </c>
      <c r="G12" s="15"/>
      <c r="H12" s="17"/>
      <c r="I12" s="18">
        <v>0.155</v>
      </c>
      <c r="J12" s="48"/>
      <c r="K12" s="50">
        <v>2003</v>
      </c>
      <c r="L12" s="15"/>
      <c r="M12" s="15"/>
      <c r="N12" s="15"/>
      <c r="O12" s="16">
        <v>20</v>
      </c>
      <c r="P12" s="15"/>
      <c r="Q12" s="17"/>
      <c r="R12" s="18">
        <v>0.14199999999999999</v>
      </c>
    </row>
    <row r="13" spans="1:18" x14ac:dyDescent="0.25">
      <c r="A13" s="4"/>
      <c r="B13" s="19">
        <v>37924</v>
      </c>
      <c r="C13" s="15"/>
      <c r="D13" s="15"/>
      <c r="E13" s="15"/>
      <c r="F13" s="16">
        <v>20</v>
      </c>
      <c r="G13" s="15"/>
      <c r="H13" s="17"/>
      <c r="I13" s="18">
        <v>0.14199999999999999</v>
      </c>
      <c r="J13" s="48"/>
      <c r="K13" s="50">
        <v>2004</v>
      </c>
      <c r="L13" s="15"/>
      <c r="M13" s="15"/>
      <c r="N13" s="15"/>
      <c r="O13" s="16">
        <v>19</v>
      </c>
      <c r="P13" s="15"/>
      <c r="Q13" s="17"/>
      <c r="R13" s="18">
        <v>0.18099999999999999</v>
      </c>
    </row>
    <row r="14" spans="1:18" x14ac:dyDescent="0.25">
      <c r="A14" s="4"/>
      <c r="B14" s="14">
        <v>38187</v>
      </c>
      <c r="C14" s="15"/>
      <c r="D14" s="15"/>
      <c r="E14" s="15"/>
      <c r="F14" s="16">
        <v>19</v>
      </c>
      <c r="G14" s="15"/>
      <c r="H14" s="17"/>
      <c r="I14" s="18">
        <v>0.18099999999999999</v>
      </c>
      <c r="J14" s="48"/>
      <c r="K14" s="50">
        <v>2005</v>
      </c>
      <c r="L14" s="15"/>
      <c r="M14" s="15"/>
      <c r="N14" s="15"/>
      <c r="O14" s="16">
        <v>20</v>
      </c>
      <c r="P14" s="15"/>
      <c r="Q14" s="17"/>
      <c r="R14" s="18">
        <v>0.11600000000000001</v>
      </c>
    </row>
    <row r="15" spans="1:18" x14ac:dyDescent="0.25">
      <c r="A15" s="4"/>
      <c r="B15" s="9">
        <v>38651</v>
      </c>
      <c r="C15" s="15"/>
      <c r="D15" s="15"/>
      <c r="E15" s="15"/>
      <c r="F15" s="16">
        <v>20</v>
      </c>
      <c r="G15" s="15"/>
      <c r="H15" s="17"/>
      <c r="I15" s="18">
        <v>0.11600000000000001</v>
      </c>
      <c r="J15" s="48"/>
      <c r="K15" s="50">
        <v>2006</v>
      </c>
      <c r="L15" s="15"/>
      <c r="M15" s="15"/>
      <c r="N15" s="15"/>
      <c r="O15" s="16">
        <v>20.8</v>
      </c>
      <c r="P15" s="15"/>
      <c r="Q15" s="17"/>
      <c r="R15" s="18">
        <v>0.14299999999999999</v>
      </c>
    </row>
    <row r="16" spans="1:18" x14ac:dyDescent="0.25">
      <c r="A16" s="4"/>
      <c r="B16" s="19">
        <v>38876</v>
      </c>
      <c r="C16" s="15"/>
      <c r="D16" s="15"/>
      <c r="E16" s="15"/>
      <c r="F16" s="16">
        <v>20.8</v>
      </c>
      <c r="G16" s="15"/>
      <c r="H16" s="17"/>
      <c r="I16" s="18">
        <v>0.14299999999999999</v>
      </c>
      <c r="J16" s="48"/>
      <c r="K16" s="39">
        <v>2007</v>
      </c>
      <c r="L16" s="15"/>
      <c r="M16" s="15"/>
      <c r="N16" s="15"/>
      <c r="O16" s="16">
        <v>20.9</v>
      </c>
      <c r="P16" s="15"/>
      <c r="Q16" s="17"/>
      <c r="R16" s="18">
        <v>0.155</v>
      </c>
    </row>
    <row r="17" spans="1:19" x14ac:dyDescent="0.25">
      <c r="A17" s="4"/>
      <c r="B17" s="19">
        <v>39232</v>
      </c>
      <c r="C17" s="15"/>
      <c r="D17" s="15"/>
      <c r="E17" s="15"/>
      <c r="F17" s="16">
        <v>20.9</v>
      </c>
      <c r="G17" s="15"/>
      <c r="H17" s="17"/>
      <c r="I17" s="18">
        <v>0.155</v>
      </c>
      <c r="J17" s="48"/>
      <c r="K17" s="49">
        <v>2008</v>
      </c>
      <c r="L17" s="15"/>
      <c r="M17" s="15"/>
      <c r="N17" s="15"/>
      <c r="O17" s="16">
        <v>19</v>
      </c>
      <c r="P17" s="15"/>
      <c r="Q17" s="17"/>
      <c r="R17" s="18">
        <v>9.4E-2</v>
      </c>
    </row>
    <row r="18" spans="1:19" x14ac:dyDescent="0.25">
      <c r="A18" s="4"/>
      <c r="B18" s="14">
        <v>39562</v>
      </c>
      <c r="C18" s="15"/>
      <c r="D18" s="15"/>
      <c r="E18" s="15"/>
      <c r="F18" s="16">
        <v>19</v>
      </c>
      <c r="G18" s="15"/>
      <c r="H18" s="17"/>
      <c r="I18" s="18">
        <v>9.4E-2</v>
      </c>
      <c r="J18" s="48"/>
      <c r="K18" s="49">
        <v>2013</v>
      </c>
      <c r="L18" s="15"/>
      <c r="M18" s="15"/>
      <c r="N18" s="15">
        <v>2.0499999999999998</v>
      </c>
      <c r="O18" s="16">
        <v>19.399999999999999</v>
      </c>
      <c r="P18" s="15"/>
      <c r="Q18" s="17"/>
      <c r="R18" s="18">
        <v>0.15454000000000001</v>
      </c>
    </row>
    <row r="19" spans="1:19" x14ac:dyDescent="0.25">
      <c r="A19" s="4"/>
      <c r="B19" s="14">
        <v>41410.632638888892</v>
      </c>
      <c r="C19" s="15"/>
      <c r="D19" s="15"/>
      <c r="E19" s="15">
        <v>2.0499999999999998</v>
      </c>
      <c r="F19" s="16">
        <v>19.399999999999999</v>
      </c>
      <c r="G19" s="15"/>
      <c r="H19" s="17"/>
      <c r="I19" s="18">
        <v>0.15454000000000001</v>
      </c>
      <c r="J19" s="48"/>
      <c r="K19" s="49">
        <v>2014</v>
      </c>
      <c r="L19" s="15"/>
      <c r="M19" s="15"/>
      <c r="N19" s="15"/>
      <c r="O19" s="16">
        <v>19.559999999999999</v>
      </c>
      <c r="P19" s="15"/>
      <c r="Q19" s="17"/>
      <c r="R19" s="18">
        <v>0.14000000000000001</v>
      </c>
    </row>
    <row r="20" spans="1:19" x14ac:dyDescent="0.25">
      <c r="A20" s="4"/>
      <c r="B20" s="9">
        <v>41933.578472222223</v>
      </c>
      <c r="C20" s="15"/>
      <c r="D20" s="15"/>
      <c r="E20" s="15"/>
      <c r="F20" s="16">
        <v>19.559999999999999</v>
      </c>
      <c r="G20" s="15"/>
      <c r="H20" s="17"/>
      <c r="I20" s="18">
        <v>0.14000000000000001</v>
      </c>
      <c r="J20" s="48"/>
      <c r="K20" s="51">
        <v>2017</v>
      </c>
      <c r="L20" s="21">
        <v>0.1</v>
      </c>
      <c r="M20" s="21">
        <v>1.1499999999999999</v>
      </c>
      <c r="N20" s="32">
        <v>0.1</v>
      </c>
      <c r="O20" s="22">
        <v>17.5</v>
      </c>
      <c r="P20" s="21">
        <v>0.1</v>
      </c>
      <c r="Q20" s="23">
        <v>0.05</v>
      </c>
      <c r="R20" s="20">
        <v>0.09</v>
      </c>
      <c r="S20" s="58"/>
    </row>
    <row r="21" spans="1:19" ht="25.5" x14ac:dyDescent="0.25">
      <c r="A21" s="4"/>
      <c r="B21" s="42">
        <v>42907.445138888892</v>
      </c>
      <c r="C21" s="43">
        <v>0.2</v>
      </c>
      <c r="D21" s="43">
        <v>2.2999999999999998</v>
      </c>
      <c r="E21" s="44">
        <v>0.2</v>
      </c>
      <c r="F21" s="45">
        <v>17.5</v>
      </c>
      <c r="G21" s="43">
        <v>0.2</v>
      </c>
      <c r="H21" s="46">
        <v>0.1</v>
      </c>
      <c r="I21" s="47">
        <v>0.09</v>
      </c>
      <c r="J21" s="48"/>
      <c r="K21" s="24" t="s">
        <v>10</v>
      </c>
      <c r="L21" s="26">
        <v>5</v>
      </c>
      <c r="M21" s="24">
        <v>10</v>
      </c>
      <c r="N21" s="24">
        <v>7</v>
      </c>
      <c r="O21" s="24">
        <v>190</v>
      </c>
      <c r="P21" s="24">
        <v>6</v>
      </c>
      <c r="Q21" s="24">
        <v>1.5</v>
      </c>
      <c r="R21" s="25" t="s">
        <v>14</v>
      </c>
    </row>
    <row r="22" spans="1:19" x14ac:dyDescent="0.25">
      <c r="A22" s="3"/>
      <c r="B22" s="34"/>
      <c r="C22" s="35"/>
      <c r="D22" s="34"/>
      <c r="E22" s="34"/>
      <c r="F22" s="34"/>
      <c r="G22" s="34"/>
      <c r="H22" s="34"/>
      <c r="I22" s="36"/>
      <c r="J22" s="33"/>
      <c r="K22" s="3"/>
      <c r="L22" s="3"/>
      <c r="M22" s="3"/>
      <c r="N22" s="3"/>
      <c r="O22" s="3"/>
      <c r="P22" s="3"/>
      <c r="Q22" s="3"/>
      <c r="R22" s="3"/>
    </row>
    <row r="23" spans="1:19" x14ac:dyDescent="0.25">
      <c r="A23" s="3"/>
      <c r="B23" s="62" t="s">
        <v>11</v>
      </c>
      <c r="C23" s="62"/>
      <c r="D23" s="3"/>
      <c r="E23" s="3"/>
      <c r="F23" s="3"/>
      <c r="G23" s="3"/>
      <c r="H23" s="3"/>
      <c r="I23" s="3"/>
      <c r="J23" s="3"/>
      <c r="K23" s="3" t="s">
        <v>12</v>
      </c>
      <c r="L23" s="3">
        <f t="shared" ref="L23:R23" si="0">COUNT(L5:L20)</f>
        <v>1</v>
      </c>
      <c r="M23" s="3">
        <f t="shared" si="0"/>
        <v>1</v>
      </c>
      <c r="N23" s="3">
        <f t="shared" si="0"/>
        <v>2</v>
      </c>
      <c r="O23" s="3">
        <f t="shared" si="0"/>
        <v>16</v>
      </c>
      <c r="P23" s="3">
        <f t="shared" si="0"/>
        <v>1</v>
      </c>
      <c r="Q23" s="3">
        <f t="shared" si="0"/>
        <v>1</v>
      </c>
      <c r="R23" s="3">
        <f t="shared" si="0"/>
        <v>16</v>
      </c>
    </row>
    <row r="24" spans="1:19" x14ac:dyDescent="0.25">
      <c r="A24" s="3"/>
      <c r="B24" s="3"/>
      <c r="C24" s="1"/>
      <c r="D24" s="1"/>
      <c r="E24" s="1"/>
      <c r="F24" s="1"/>
      <c r="G24" s="1"/>
      <c r="H24" s="1"/>
      <c r="I24" s="1"/>
      <c r="J24" s="3"/>
      <c r="K24" s="3" t="s">
        <v>17</v>
      </c>
      <c r="L24" s="38">
        <f t="shared" ref="L24:R24" si="1">MIN(L5:L20)</f>
        <v>0.1</v>
      </c>
      <c r="M24" s="37">
        <f t="shared" si="1"/>
        <v>1.1499999999999999</v>
      </c>
      <c r="N24" s="37">
        <f t="shared" si="1"/>
        <v>0.1</v>
      </c>
      <c r="O24" s="38">
        <f t="shared" si="1"/>
        <v>6</v>
      </c>
      <c r="P24" s="38">
        <f t="shared" si="1"/>
        <v>0.1</v>
      </c>
      <c r="Q24" s="37">
        <f t="shared" si="1"/>
        <v>0.05</v>
      </c>
      <c r="R24" s="37">
        <f t="shared" si="1"/>
        <v>0</v>
      </c>
    </row>
    <row r="25" spans="1:19" x14ac:dyDescent="0.25">
      <c r="A25" s="27" t="s">
        <v>22</v>
      </c>
      <c r="B25" s="40"/>
      <c r="C25" s="59" t="s">
        <v>23</v>
      </c>
      <c r="D25" s="59"/>
      <c r="E25" s="59"/>
      <c r="F25" s="59"/>
      <c r="G25" s="59"/>
      <c r="H25" s="59"/>
      <c r="I25" s="2"/>
      <c r="J25" s="3"/>
      <c r="K25" s="3" t="s">
        <v>18</v>
      </c>
      <c r="L25" s="38">
        <f t="shared" ref="L25:R25" si="2">MAX(L5:L20)</f>
        <v>0.1</v>
      </c>
      <c r="M25" s="37">
        <f t="shared" si="2"/>
        <v>1.1499999999999999</v>
      </c>
      <c r="N25" s="37">
        <f t="shared" si="2"/>
        <v>2.0499999999999998</v>
      </c>
      <c r="O25" s="38">
        <f t="shared" si="2"/>
        <v>24</v>
      </c>
      <c r="P25" s="38">
        <f t="shared" si="2"/>
        <v>0.1</v>
      </c>
      <c r="Q25" s="37">
        <f t="shared" si="2"/>
        <v>0.05</v>
      </c>
      <c r="R25" s="37">
        <f t="shared" si="2"/>
        <v>0.18099999999999999</v>
      </c>
    </row>
    <row r="26" spans="1:19" x14ac:dyDescent="0.25">
      <c r="A26" s="3"/>
      <c r="B26" s="3"/>
      <c r="C26" s="2"/>
      <c r="D26" s="2"/>
      <c r="E26" s="2"/>
      <c r="F26" s="2"/>
      <c r="G26" s="2"/>
      <c r="H26" s="2"/>
      <c r="I26" s="2"/>
      <c r="J26" s="3"/>
      <c r="K26" s="3" t="s">
        <v>15</v>
      </c>
      <c r="L26" s="2">
        <f t="shared" ref="L26:R26" si="3">MEDIAN(L5:L20)</f>
        <v>0.1</v>
      </c>
      <c r="M26" s="2">
        <f t="shared" si="3"/>
        <v>1.1499999999999999</v>
      </c>
      <c r="N26" s="2">
        <f t="shared" si="3"/>
        <v>1.075</v>
      </c>
      <c r="O26" s="2">
        <f t="shared" si="3"/>
        <v>20</v>
      </c>
      <c r="P26" s="2">
        <f t="shared" si="3"/>
        <v>0.1</v>
      </c>
      <c r="Q26" s="2">
        <f t="shared" si="3"/>
        <v>0.05</v>
      </c>
      <c r="R26" s="2">
        <f t="shared" si="3"/>
        <v>0.14249999999999999</v>
      </c>
    </row>
    <row r="27" spans="1:19" x14ac:dyDescent="0.25">
      <c r="A27" s="3"/>
      <c r="B27" s="3"/>
      <c r="C27" s="2"/>
      <c r="D27" s="2"/>
      <c r="E27" s="2"/>
      <c r="F27" s="2"/>
      <c r="G27" s="2"/>
      <c r="H27" s="2"/>
      <c r="I27" s="2"/>
      <c r="J27" s="3"/>
      <c r="K27" s="3" t="s">
        <v>19</v>
      </c>
      <c r="L27" s="2">
        <f t="shared" ref="L27:R27" si="4">_xlfn.VAR.P(L5:L20)</f>
        <v>0</v>
      </c>
      <c r="M27" s="2">
        <f t="shared" si="4"/>
        <v>0</v>
      </c>
      <c r="N27" s="2">
        <f t="shared" si="4"/>
        <v>0.95062499999999983</v>
      </c>
      <c r="O27" s="2">
        <f t="shared" si="4"/>
        <v>17.512624999999957</v>
      </c>
      <c r="P27" s="2">
        <f t="shared" si="4"/>
        <v>0</v>
      </c>
      <c r="Q27" s="2">
        <f t="shared" si="4"/>
        <v>0</v>
      </c>
      <c r="R27" s="2">
        <f t="shared" si="4"/>
        <v>1.7783020859374922E-3</v>
      </c>
    </row>
    <row r="28" spans="1:19" x14ac:dyDescent="0.25">
      <c r="A28" s="3"/>
      <c r="B28" s="3"/>
      <c r="C28" s="2"/>
      <c r="D28" s="2"/>
      <c r="E28" s="2"/>
      <c r="F28" s="2"/>
      <c r="G28" s="2"/>
      <c r="H28" s="2"/>
      <c r="I28" s="2"/>
      <c r="J28" s="3"/>
      <c r="K28" s="3" t="s">
        <v>20</v>
      </c>
      <c r="L28" s="2">
        <f t="shared" ref="L28:R28" si="5">_xlfn.STDEV.P(L5:L20)</f>
        <v>0</v>
      </c>
      <c r="M28" s="2">
        <f t="shared" si="5"/>
        <v>0</v>
      </c>
      <c r="N28" s="2">
        <f t="shared" si="5"/>
        <v>0.97499999999999987</v>
      </c>
      <c r="O28" s="2">
        <f t="shared" si="5"/>
        <v>4.1848088367331613</v>
      </c>
      <c r="P28" s="2">
        <f t="shared" si="5"/>
        <v>0</v>
      </c>
      <c r="Q28" s="2">
        <f t="shared" si="5"/>
        <v>0</v>
      </c>
      <c r="R28" s="2">
        <f t="shared" si="5"/>
        <v>4.2169919207149215E-2</v>
      </c>
    </row>
    <row r="29" spans="1:19" x14ac:dyDescent="0.25">
      <c r="A29" s="3"/>
      <c r="B29" s="3"/>
      <c r="C29" s="30"/>
      <c r="D29" s="30"/>
      <c r="E29" s="30"/>
      <c r="F29" s="31"/>
      <c r="G29" s="30"/>
      <c r="H29" s="30"/>
      <c r="I29" s="30"/>
      <c r="J29" s="3"/>
      <c r="K29" s="3" t="s">
        <v>16</v>
      </c>
      <c r="L29" s="2"/>
      <c r="M29" s="2"/>
      <c r="N29" s="2">
        <f t="shared" ref="N29" si="6">_xlfn.CONFIDENCE.T(0.05,N28,N23)</f>
        <v>8.760027443791417</v>
      </c>
      <c r="O29" s="2">
        <f t="shared" ref="O29" si="7">_xlfn.CONFIDENCE.T(0.05,O28,O23)</f>
        <v>2.2299272233273562</v>
      </c>
      <c r="P29" s="2"/>
      <c r="Q29" s="2"/>
      <c r="R29" s="2">
        <f t="shared" ref="R29" si="8">_xlfn.CONFIDENCE.T(0.05,R28,R23)</f>
        <v>2.2470763782592648E-2</v>
      </c>
    </row>
    <row r="30" spans="1:19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</row>
    <row r="31" spans="1:19" x14ac:dyDescent="0.25">
      <c r="A31" s="3"/>
      <c r="B31" s="3"/>
      <c r="C31" s="3"/>
      <c r="D31" s="3"/>
      <c r="E31" s="3"/>
      <c r="F31" s="3"/>
      <c r="G31" s="3"/>
      <c r="J31" s="3"/>
      <c r="K31" s="41" t="s">
        <v>24</v>
      </c>
      <c r="L31" s="41"/>
      <c r="M31" s="41"/>
      <c r="N31" s="41"/>
      <c r="O31" s="41"/>
      <c r="P31" s="41"/>
    </row>
    <row r="32" spans="1:19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</row>
  </sheetData>
  <mergeCells count="9">
    <mergeCell ref="C25:H25"/>
    <mergeCell ref="L4:N4"/>
    <mergeCell ref="P4:Q4"/>
    <mergeCell ref="B23:C23"/>
    <mergeCell ref="B3:B5"/>
    <mergeCell ref="C3:I3"/>
    <mergeCell ref="C5:E5"/>
    <mergeCell ref="G5:H5"/>
    <mergeCell ref="K3:K4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D7910-B83C-420E-BBB1-5CC06F09B65B}">
  <sheetPr>
    <pageSetUpPr fitToPage="1"/>
  </sheetPr>
  <dimension ref="A3:I39"/>
  <sheetViews>
    <sheetView view="pageLayout" zoomScaleNormal="100" workbookViewId="0">
      <selection activeCell="H25" sqref="H25"/>
    </sheetView>
  </sheetViews>
  <sheetFormatPr defaultRowHeight="15" x14ac:dyDescent="0.25"/>
  <cols>
    <col min="1" max="1" width="15.42578125" customWidth="1"/>
    <col min="2" max="2" width="11.28515625" customWidth="1"/>
    <col min="3" max="4" width="10" bestFit="1" customWidth="1"/>
    <col min="5" max="5" width="9.42578125" bestFit="1" customWidth="1"/>
    <col min="6" max="6" width="10" bestFit="1" customWidth="1"/>
    <col min="7" max="7" width="9.42578125" bestFit="1" customWidth="1"/>
    <col min="8" max="8" width="10" bestFit="1" customWidth="1"/>
    <col min="9" max="9" width="9.42578125" bestFit="1" customWidth="1"/>
  </cols>
  <sheetData>
    <row r="3" spans="1:9" x14ac:dyDescent="0.25">
      <c r="A3" s="41" t="s">
        <v>25</v>
      </c>
      <c r="B3" s="41"/>
      <c r="C3" s="41"/>
      <c r="D3" s="41"/>
      <c r="E3" s="41"/>
      <c r="F3" s="41"/>
      <c r="G3" s="41"/>
      <c r="H3" s="41"/>
      <c r="I3" s="41"/>
    </row>
    <row r="4" spans="1:9" ht="15.75" thickBot="1" x14ac:dyDescent="0.3">
      <c r="A4" s="41"/>
      <c r="B4" s="41"/>
      <c r="C4" s="41"/>
      <c r="D4" s="41"/>
      <c r="E4" s="41"/>
      <c r="F4" s="41"/>
      <c r="G4" s="41"/>
      <c r="H4" s="41"/>
      <c r="I4" s="41"/>
    </row>
    <row r="5" spans="1:9" x14ac:dyDescent="0.25">
      <c r="A5" s="52" t="s">
        <v>26</v>
      </c>
      <c r="B5" s="52"/>
      <c r="C5" s="41"/>
      <c r="D5" s="41"/>
      <c r="E5" s="41"/>
      <c r="F5" s="41"/>
      <c r="G5" s="41"/>
      <c r="H5" s="41"/>
      <c r="I5" s="41"/>
    </row>
    <row r="6" spans="1:9" x14ac:dyDescent="0.25">
      <c r="A6" s="53" t="s">
        <v>27</v>
      </c>
      <c r="B6" s="54">
        <v>0.17515015258613392</v>
      </c>
      <c r="C6" s="41"/>
      <c r="D6" s="41"/>
      <c r="E6" s="41"/>
      <c r="F6" s="41"/>
      <c r="G6" s="41"/>
      <c r="H6" s="41"/>
      <c r="I6" s="41"/>
    </row>
    <row r="7" spans="1:9" x14ac:dyDescent="0.25">
      <c r="A7" s="53" t="s">
        <v>28</v>
      </c>
      <c r="B7" s="54">
        <v>3.0677575950945994E-2</v>
      </c>
      <c r="C7" s="41"/>
      <c r="D7" s="41"/>
      <c r="E7" s="41"/>
      <c r="F7" s="41"/>
      <c r="G7" s="41"/>
      <c r="H7" s="41"/>
      <c r="I7" s="41"/>
    </row>
    <row r="8" spans="1:9" x14ac:dyDescent="0.25">
      <c r="A8" s="53" t="s">
        <v>29</v>
      </c>
      <c r="B8" s="54">
        <v>-4.3885687437442776E-2</v>
      </c>
      <c r="C8" s="41"/>
      <c r="D8" s="41"/>
      <c r="E8" s="41"/>
      <c r="F8" s="41"/>
      <c r="G8" s="41"/>
      <c r="H8" s="41"/>
      <c r="I8" s="41"/>
    </row>
    <row r="9" spans="1:9" x14ac:dyDescent="0.25">
      <c r="A9" s="53" t="s">
        <v>30</v>
      </c>
      <c r="B9" s="54">
        <v>2.7938978360757989E-2</v>
      </c>
      <c r="C9" s="41"/>
      <c r="D9" s="41"/>
      <c r="E9" s="41"/>
      <c r="F9" s="41"/>
      <c r="G9" s="41"/>
      <c r="H9" s="41"/>
      <c r="I9" s="41"/>
    </row>
    <row r="10" spans="1:9" ht="15.75" thickBot="1" x14ac:dyDescent="0.3">
      <c r="A10" s="55" t="s">
        <v>31</v>
      </c>
      <c r="B10" s="55">
        <v>15</v>
      </c>
      <c r="C10" s="41"/>
      <c r="D10" s="41"/>
      <c r="E10" s="41"/>
      <c r="F10" s="41"/>
      <c r="G10" s="41"/>
      <c r="H10" s="41"/>
      <c r="I10" s="41"/>
    </row>
    <row r="11" spans="1:9" x14ac:dyDescent="0.25">
      <c r="A11" s="41"/>
      <c r="B11" s="41"/>
      <c r="C11" s="41"/>
      <c r="D11" s="41"/>
      <c r="E11" s="41"/>
      <c r="F11" s="41"/>
      <c r="G11" s="41"/>
      <c r="H11" s="41"/>
      <c r="I11" s="41"/>
    </row>
    <row r="12" spans="1:9" ht="15.75" thickBot="1" x14ac:dyDescent="0.3">
      <c r="A12" s="41" t="s">
        <v>32</v>
      </c>
      <c r="B12" s="41"/>
      <c r="C12" s="41"/>
      <c r="D12" s="41"/>
      <c r="E12" s="41"/>
      <c r="F12" s="41"/>
      <c r="G12" s="41"/>
      <c r="H12" s="41"/>
      <c r="I12" s="41"/>
    </row>
    <row r="13" spans="1:9" x14ac:dyDescent="0.25">
      <c r="A13" s="56"/>
      <c r="B13" s="56" t="s">
        <v>37</v>
      </c>
      <c r="C13" s="56" t="s">
        <v>38</v>
      </c>
      <c r="D13" s="56" t="s">
        <v>39</v>
      </c>
      <c r="E13" s="56" t="s">
        <v>40</v>
      </c>
      <c r="F13" s="56" t="s">
        <v>41</v>
      </c>
      <c r="G13" s="41"/>
      <c r="H13" s="41"/>
      <c r="I13" s="41"/>
    </row>
    <row r="14" spans="1:9" x14ac:dyDescent="0.25">
      <c r="A14" s="53" t="s">
        <v>33</v>
      </c>
      <c r="B14" s="53">
        <v>1</v>
      </c>
      <c r="C14" s="54">
        <v>3.2115683937559113E-4</v>
      </c>
      <c r="D14" s="54">
        <v>3.2115683937559113E-4</v>
      </c>
      <c r="E14" s="54">
        <v>0.4114301675766408</v>
      </c>
      <c r="F14" s="54">
        <v>0.53239108819292857</v>
      </c>
      <c r="G14" s="41"/>
      <c r="H14" s="41"/>
      <c r="I14" s="41"/>
    </row>
    <row r="15" spans="1:9" x14ac:dyDescent="0.25">
      <c r="A15" s="53" t="s">
        <v>34</v>
      </c>
      <c r="B15" s="53">
        <v>13</v>
      </c>
      <c r="C15" s="54">
        <v>1.0147624653957741E-2</v>
      </c>
      <c r="D15" s="54">
        <v>7.8058651184290313E-4</v>
      </c>
      <c r="E15" s="54"/>
      <c r="F15" s="54"/>
      <c r="G15" s="41"/>
      <c r="H15" s="41"/>
      <c r="I15" s="41"/>
    </row>
    <row r="16" spans="1:9" ht="15.75" thickBot="1" x14ac:dyDescent="0.3">
      <c r="A16" s="55" t="s">
        <v>35</v>
      </c>
      <c r="B16" s="55">
        <v>14</v>
      </c>
      <c r="C16" s="57">
        <v>1.0468781493333332E-2</v>
      </c>
      <c r="D16" s="57"/>
      <c r="E16" s="57"/>
      <c r="F16" s="57"/>
      <c r="G16" s="41"/>
      <c r="H16" s="41"/>
      <c r="I16" s="41"/>
    </row>
    <row r="17" spans="1:9" ht="15.75" thickBot="1" x14ac:dyDescent="0.3">
      <c r="A17" s="41"/>
      <c r="B17" s="41"/>
      <c r="C17" s="41"/>
      <c r="D17" s="41"/>
      <c r="E17" s="41"/>
      <c r="F17" s="41"/>
      <c r="G17" s="41"/>
      <c r="H17" s="41"/>
      <c r="I17" s="41"/>
    </row>
    <row r="18" spans="1:9" x14ac:dyDescent="0.25">
      <c r="A18" s="56"/>
      <c r="B18" s="56" t="s">
        <v>42</v>
      </c>
      <c r="C18" s="56" t="s">
        <v>30</v>
      </c>
      <c r="D18" s="56" t="s">
        <v>43</v>
      </c>
      <c r="E18" s="56" t="s">
        <v>44</v>
      </c>
      <c r="F18" s="56" t="s">
        <v>45</v>
      </c>
      <c r="G18" s="56" t="s">
        <v>46</v>
      </c>
      <c r="H18" s="56" t="s">
        <v>47</v>
      </c>
      <c r="I18" s="56" t="s">
        <v>48</v>
      </c>
    </row>
    <row r="19" spans="1:9" x14ac:dyDescent="0.25">
      <c r="A19" s="53" t="s">
        <v>36</v>
      </c>
      <c r="B19" s="54">
        <v>1.3732756638284458</v>
      </c>
      <c r="C19" s="54">
        <v>1.9250504096555399</v>
      </c>
      <c r="D19" s="54">
        <v>0.7133712743003825</v>
      </c>
      <c r="E19" s="54">
        <v>0.48822548498761342</v>
      </c>
      <c r="F19" s="54">
        <v>-2.7855429033022414</v>
      </c>
      <c r="G19" s="54">
        <v>5.5320942309591334</v>
      </c>
      <c r="H19" s="54">
        <v>-2.7855429033022414</v>
      </c>
      <c r="I19" s="54">
        <v>5.5320942309591334</v>
      </c>
    </row>
    <row r="20" spans="1:9" ht="15.75" thickBot="1" x14ac:dyDescent="0.3">
      <c r="A20" s="55">
        <v>1990</v>
      </c>
      <c r="B20" s="57">
        <v>-6.1627719962157072E-4</v>
      </c>
      <c r="C20" s="57">
        <v>9.6078902640870528E-4</v>
      </c>
      <c r="D20" s="57">
        <v>-0.64142822480511519</v>
      </c>
      <c r="E20" s="57">
        <v>0.53239108819292835</v>
      </c>
      <c r="F20" s="57">
        <v>-2.6919356977483399E-3</v>
      </c>
      <c r="G20" s="57">
        <v>1.4593812985051985E-3</v>
      </c>
      <c r="H20" s="57">
        <v>-2.6919356977483399E-3</v>
      </c>
      <c r="I20" s="57">
        <v>1.4593812985051985E-3</v>
      </c>
    </row>
    <row r="21" spans="1:9" x14ac:dyDescent="0.25">
      <c r="A21" s="41"/>
      <c r="B21" s="41"/>
      <c r="C21" s="41"/>
      <c r="D21" s="41"/>
      <c r="E21" s="41"/>
      <c r="F21" s="41"/>
      <c r="G21" s="41"/>
      <c r="H21" s="41"/>
      <c r="I21" s="41"/>
    </row>
    <row r="22" spans="1:9" x14ac:dyDescent="0.25">
      <c r="A22" s="41" t="s">
        <v>49</v>
      </c>
      <c r="B22" s="41"/>
      <c r="C22" s="41"/>
      <c r="D22" s="41"/>
      <c r="E22" s="41"/>
      <c r="F22" s="41"/>
      <c r="G22" s="41"/>
      <c r="H22" s="41"/>
      <c r="I22" s="41"/>
    </row>
    <row r="23" spans="1:9" ht="15.75" thickBot="1" x14ac:dyDescent="0.3">
      <c r="A23" s="41"/>
      <c r="B23" s="41"/>
      <c r="C23" s="41"/>
      <c r="D23" s="41"/>
      <c r="E23" s="41"/>
      <c r="F23" s="41"/>
      <c r="G23" s="41"/>
      <c r="H23" s="41"/>
      <c r="I23" s="41"/>
    </row>
    <row r="24" spans="1:9" x14ac:dyDescent="0.25">
      <c r="A24" s="56" t="s">
        <v>50</v>
      </c>
      <c r="B24" s="56" t="s">
        <v>53</v>
      </c>
      <c r="C24" s="56" t="s">
        <v>52</v>
      </c>
      <c r="D24" s="41"/>
      <c r="E24" s="41"/>
      <c r="F24" s="41"/>
      <c r="G24" s="41"/>
      <c r="H24" s="41"/>
      <c r="I24" s="41"/>
    </row>
    <row r="25" spans="1:9" x14ac:dyDescent="0.25">
      <c r="A25" s="53">
        <v>1</v>
      </c>
      <c r="B25" s="54">
        <v>0.1462677593818984</v>
      </c>
      <c r="C25" s="54">
        <v>-4.6267759381898393E-2</v>
      </c>
      <c r="D25" s="41"/>
      <c r="E25" s="41"/>
      <c r="F25" s="41"/>
      <c r="G25" s="41"/>
      <c r="H25" s="41"/>
      <c r="I25" s="41"/>
    </row>
    <row r="26" spans="1:9" x14ac:dyDescent="0.25">
      <c r="A26" s="53">
        <v>2</v>
      </c>
      <c r="B26" s="54">
        <v>0.14503520498265532</v>
      </c>
      <c r="C26" s="54">
        <v>-1.6035204982655316E-2</v>
      </c>
      <c r="D26" s="41"/>
      <c r="E26" s="41"/>
      <c r="F26" s="41"/>
      <c r="G26" s="41"/>
      <c r="H26" s="41"/>
      <c r="I26" s="41"/>
    </row>
    <row r="27" spans="1:9" x14ac:dyDescent="0.25">
      <c r="A27" s="53">
        <v>3</v>
      </c>
      <c r="B27" s="54">
        <v>0.14441892778303367</v>
      </c>
      <c r="C27" s="54">
        <v>2.3581072216966342E-2</v>
      </c>
      <c r="D27" s="41"/>
      <c r="E27" s="41"/>
      <c r="F27" s="41"/>
      <c r="G27" s="41"/>
      <c r="H27" s="41"/>
      <c r="I27" s="41"/>
    </row>
    <row r="28" spans="1:9" x14ac:dyDescent="0.25">
      <c r="A28" s="53">
        <v>4</v>
      </c>
      <c r="B28" s="54">
        <v>0.14318637338379059</v>
      </c>
      <c r="C28" s="54">
        <v>1.1813626616209411E-2</v>
      </c>
      <c r="D28" s="41"/>
      <c r="E28" s="41"/>
      <c r="F28" s="41"/>
      <c r="G28" s="41"/>
      <c r="H28" s="41"/>
      <c r="I28" s="41"/>
    </row>
    <row r="29" spans="1:9" x14ac:dyDescent="0.25">
      <c r="A29" s="53">
        <v>5</v>
      </c>
      <c r="B29" s="54">
        <v>0.14010498738568278</v>
      </c>
      <c r="C29" s="54">
        <v>1.4895012614317221E-2</v>
      </c>
      <c r="D29" s="41"/>
      <c r="E29" s="41"/>
      <c r="F29" s="41"/>
      <c r="G29" s="41"/>
      <c r="H29" s="41"/>
      <c r="I29" s="41"/>
    </row>
    <row r="30" spans="1:9" x14ac:dyDescent="0.25">
      <c r="A30" s="53">
        <v>6</v>
      </c>
      <c r="B30" s="54">
        <v>0.13948871018606113</v>
      </c>
      <c r="C30" s="54">
        <v>1.5511289813938872E-2</v>
      </c>
      <c r="D30" s="41"/>
      <c r="E30" s="41"/>
      <c r="F30" s="41"/>
      <c r="G30" s="41"/>
      <c r="H30" s="41"/>
      <c r="I30" s="41"/>
    </row>
    <row r="31" spans="1:9" x14ac:dyDescent="0.25">
      <c r="A31" s="53">
        <v>7</v>
      </c>
      <c r="B31" s="54">
        <v>0.1388724329864397</v>
      </c>
      <c r="C31" s="54">
        <v>3.1275670135602895E-3</v>
      </c>
      <c r="D31" s="41"/>
      <c r="E31" s="41"/>
      <c r="F31" s="41"/>
      <c r="G31" s="41"/>
      <c r="H31" s="41"/>
      <c r="I31" s="41"/>
    </row>
    <row r="32" spans="1:9" x14ac:dyDescent="0.25">
      <c r="A32" s="53">
        <v>8</v>
      </c>
      <c r="B32" s="54">
        <v>0.13825615578681805</v>
      </c>
      <c r="C32" s="54">
        <v>4.2743844213181947E-2</v>
      </c>
      <c r="D32" s="41"/>
      <c r="E32" s="41"/>
      <c r="F32" s="41"/>
      <c r="G32" s="41"/>
      <c r="H32" s="41"/>
      <c r="I32" s="41"/>
    </row>
    <row r="33" spans="1:9" x14ac:dyDescent="0.25">
      <c r="A33" s="53">
        <v>9</v>
      </c>
      <c r="B33" s="54">
        <v>0.1376398785871964</v>
      </c>
      <c r="C33" s="54">
        <v>-2.163987858719639E-2</v>
      </c>
      <c r="D33" s="41"/>
      <c r="E33" s="41"/>
      <c r="F33" s="41"/>
      <c r="G33" s="41"/>
      <c r="H33" s="41"/>
      <c r="I33" s="41"/>
    </row>
    <row r="34" spans="1:9" x14ac:dyDescent="0.25">
      <c r="A34" s="53">
        <v>10</v>
      </c>
      <c r="B34" s="54">
        <v>0.13702360138757497</v>
      </c>
      <c r="C34" s="54">
        <v>5.9763986124250212E-3</v>
      </c>
      <c r="D34" s="41"/>
      <c r="E34" s="41"/>
      <c r="F34" s="41"/>
      <c r="G34" s="41"/>
      <c r="H34" s="41"/>
      <c r="I34" s="41"/>
    </row>
    <row r="35" spans="1:9" x14ac:dyDescent="0.25">
      <c r="A35" s="53">
        <v>11</v>
      </c>
      <c r="B35" s="54">
        <v>0.13640732418795332</v>
      </c>
      <c r="C35" s="54">
        <v>1.8592675812046683E-2</v>
      </c>
      <c r="D35" s="41"/>
      <c r="E35" s="41"/>
      <c r="F35" s="41"/>
      <c r="G35" s="41"/>
      <c r="H35" s="41"/>
      <c r="I35" s="41"/>
    </row>
    <row r="36" spans="1:9" x14ac:dyDescent="0.25">
      <c r="A36" s="53">
        <v>12</v>
      </c>
      <c r="B36" s="54">
        <v>0.13579104698833189</v>
      </c>
      <c r="C36" s="54">
        <v>-4.1791046988331887E-2</v>
      </c>
      <c r="D36" s="41"/>
      <c r="E36" s="41"/>
      <c r="F36" s="41"/>
      <c r="G36" s="41"/>
      <c r="H36" s="41"/>
      <c r="I36" s="41"/>
    </row>
    <row r="37" spans="1:9" x14ac:dyDescent="0.25">
      <c r="A37" s="53">
        <v>13</v>
      </c>
      <c r="B37" s="54">
        <v>0.13270966099022385</v>
      </c>
      <c r="C37" s="54">
        <v>2.1830339009776156E-2</v>
      </c>
      <c r="D37" s="41"/>
      <c r="E37" s="41"/>
      <c r="F37" s="41"/>
      <c r="G37" s="41"/>
      <c r="H37" s="41"/>
      <c r="I37" s="41"/>
    </row>
    <row r="38" spans="1:9" x14ac:dyDescent="0.25">
      <c r="A38" s="53">
        <v>14</v>
      </c>
      <c r="B38" s="54">
        <v>0.13209338379060243</v>
      </c>
      <c r="C38" s="54">
        <v>7.9066162093975878E-3</v>
      </c>
      <c r="D38" s="41"/>
      <c r="E38" s="41"/>
      <c r="F38" s="41"/>
      <c r="G38" s="41"/>
      <c r="H38" s="41"/>
      <c r="I38" s="41"/>
    </row>
    <row r="39" spans="1:9" ht="15.75" thickBot="1" x14ac:dyDescent="0.3">
      <c r="A39" s="55">
        <v>15</v>
      </c>
      <c r="B39" s="57">
        <v>0.13024455219173769</v>
      </c>
      <c r="C39" s="57">
        <v>-4.0244552191737698E-2</v>
      </c>
      <c r="D39" s="41"/>
      <c r="E39" s="41"/>
      <c r="F39" s="41"/>
      <c r="G39" s="41"/>
      <c r="H39" s="41"/>
      <c r="I39" s="41"/>
    </row>
  </sheetData>
  <pageMargins left="0.70866141732283472" right="0.70866141732283472" top="0.35433070866141736" bottom="0.35433070866141736" header="0.31496062992125984" footer="0.31496062992125984"/>
  <pageSetup paperSize="9" scale="94" orientation="landscape" r:id="rId1"/>
  <headerFooter>
    <oddHeader>&amp;C&amp;"-,Italic"&amp;8Urbums Nr. 1577, NH&amp;Y4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8BA15-28C9-4B17-A8A1-3B6B5A8BA4FE}">
  <sheetPr>
    <pageSetUpPr fitToPage="1"/>
  </sheetPr>
  <dimension ref="A3:I40"/>
  <sheetViews>
    <sheetView view="pageLayout" zoomScaleNormal="100" workbookViewId="0">
      <selection activeCell="E32" sqref="E32"/>
    </sheetView>
  </sheetViews>
  <sheetFormatPr defaultRowHeight="15" x14ac:dyDescent="0.25"/>
  <cols>
    <col min="1" max="1" width="15.85546875" customWidth="1"/>
    <col min="2" max="2" width="13" customWidth="1"/>
    <col min="3" max="3" width="15.28515625" customWidth="1"/>
    <col min="4" max="4" width="10.5703125" bestFit="1" customWidth="1"/>
    <col min="5" max="5" width="9.5703125" bestFit="1" customWidth="1"/>
    <col min="6" max="6" width="12.5703125" customWidth="1"/>
    <col min="7" max="7" width="11.140625" customWidth="1"/>
    <col min="8" max="8" width="11.85546875" customWidth="1"/>
    <col min="9" max="9" width="13.85546875" customWidth="1"/>
  </cols>
  <sheetData>
    <row r="3" spans="1:6" s="41" customFormat="1" ht="12.75" x14ac:dyDescent="0.2">
      <c r="A3" s="41" t="s">
        <v>25</v>
      </c>
    </row>
    <row r="4" spans="1:6" s="41" customFormat="1" ht="13.5" thickBot="1" x14ac:dyDescent="0.25"/>
    <row r="5" spans="1:6" s="41" customFormat="1" ht="12.75" x14ac:dyDescent="0.2">
      <c r="A5" s="52" t="s">
        <v>26</v>
      </c>
      <c r="B5" s="52"/>
    </row>
    <row r="6" spans="1:6" s="41" customFormat="1" ht="12.75" x14ac:dyDescent="0.2">
      <c r="A6" s="53" t="s">
        <v>27</v>
      </c>
      <c r="B6" s="54">
        <v>0.27959742601103099</v>
      </c>
    </row>
    <row r="7" spans="1:6" s="41" customFormat="1" ht="12.75" x14ac:dyDescent="0.2">
      <c r="A7" s="53" t="s">
        <v>28</v>
      </c>
      <c r="B7" s="54">
        <v>7.8174720631993946E-2</v>
      </c>
    </row>
    <row r="8" spans="1:6" s="41" customFormat="1" ht="12.75" x14ac:dyDescent="0.2">
      <c r="A8" s="53" t="s">
        <v>29</v>
      </c>
      <c r="B8" s="54">
        <v>7.2650837575319446E-3</v>
      </c>
    </row>
    <row r="9" spans="1:6" s="41" customFormat="1" ht="12.75" x14ac:dyDescent="0.2">
      <c r="A9" s="53" t="s">
        <v>30</v>
      </c>
      <c r="B9" s="54">
        <v>4.2729485577630548</v>
      </c>
    </row>
    <row r="10" spans="1:6" s="41" customFormat="1" ht="13.5" thickBot="1" x14ac:dyDescent="0.25">
      <c r="A10" s="55" t="s">
        <v>31</v>
      </c>
      <c r="B10" s="55">
        <v>15</v>
      </c>
    </row>
    <row r="11" spans="1:6" s="41" customFormat="1" ht="12.75" x14ac:dyDescent="0.2"/>
    <row r="12" spans="1:6" s="41" customFormat="1" ht="13.5" thickBot="1" x14ac:dyDescent="0.25">
      <c r="A12" s="41" t="s">
        <v>32</v>
      </c>
    </row>
    <row r="13" spans="1:6" s="41" customFormat="1" ht="12.75" x14ac:dyDescent="0.2">
      <c r="A13" s="56"/>
      <c r="B13" s="56" t="s">
        <v>37</v>
      </c>
      <c r="C13" s="56" t="s">
        <v>38</v>
      </c>
      <c r="D13" s="56" t="s">
        <v>39</v>
      </c>
      <c r="E13" s="56" t="s">
        <v>40</v>
      </c>
      <c r="F13" s="56" t="s">
        <v>41</v>
      </c>
    </row>
    <row r="14" spans="1:6" s="41" customFormat="1" ht="12.75" x14ac:dyDescent="0.2">
      <c r="A14" s="53" t="s">
        <v>33</v>
      </c>
      <c r="B14" s="53">
        <v>1</v>
      </c>
      <c r="C14" s="54">
        <v>20.128731428571456</v>
      </c>
      <c r="D14" s="54">
        <v>20.128731428571456</v>
      </c>
      <c r="E14" s="54">
        <v>1.1024555205436182</v>
      </c>
      <c r="F14" s="54">
        <v>0.31285583822036162</v>
      </c>
    </row>
    <row r="15" spans="1:6" s="41" customFormat="1" ht="12.75" x14ac:dyDescent="0.2">
      <c r="A15" s="53" t="s">
        <v>34</v>
      </c>
      <c r="B15" s="53">
        <v>13</v>
      </c>
      <c r="C15" s="54">
        <v>237.35516190476179</v>
      </c>
      <c r="D15" s="54">
        <v>18.25808937728937</v>
      </c>
      <c r="E15" s="54"/>
      <c r="F15" s="54"/>
    </row>
    <row r="16" spans="1:6" s="41" customFormat="1" ht="13.5" thickBot="1" x14ac:dyDescent="0.25">
      <c r="A16" s="55" t="s">
        <v>35</v>
      </c>
      <c r="B16" s="55">
        <v>14</v>
      </c>
      <c r="C16" s="57">
        <v>257.48389333333324</v>
      </c>
      <c r="D16" s="57"/>
      <c r="E16" s="57"/>
      <c r="F16" s="57"/>
    </row>
    <row r="17" spans="1:9" s="41" customFormat="1" ht="13.5" thickBot="1" x14ac:dyDescent="0.25"/>
    <row r="18" spans="1:9" s="41" customFormat="1" ht="12.75" x14ac:dyDescent="0.2">
      <c r="A18" s="56"/>
      <c r="B18" s="56" t="s">
        <v>42</v>
      </c>
      <c r="C18" s="56" t="s">
        <v>30</v>
      </c>
      <c r="D18" s="56" t="s">
        <v>43</v>
      </c>
      <c r="E18" s="56" t="s">
        <v>44</v>
      </c>
      <c r="F18" s="56" t="s">
        <v>45</v>
      </c>
      <c r="G18" s="56" t="s">
        <v>46</v>
      </c>
      <c r="H18" s="56" t="s">
        <v>47</v>
      </c>
      <c r="I18" s="56" t="s">
        <v>48</v>
      </c>
    </row>
    <row r="19" spans="1:9" s="41" customFormat="1" ht="12.75" x14ac:dyDescent="0.2">
      <c r="A19" s="53" t="s">
        <v>36</v>
      </c>
      <c r="B19" s="54">
        <v>-290.04952380952352</v>
      </c>
      <c r="C19" s="54">
        <v>294.41453675744401</v>
      </c>
      <c r="D19" s="54">
        <v>-0.98517392179070074</v>
      </c>
      <c r="E19" s="54">
        <v>0.34252016247762351</v>
      </c>
      <c r="F19" s="54">
        <v>-926.09346102731831</v>
      </c>
      <c r="G19" s="54">
        <v>345.99441340827127</v>
      </c>
      <c r="H19" s="54">
        <v>-926.09346102731831</v>
      </c>
      <c r="I19" s="54">
        <v>345.99441340827127</v>
      </c>
    </row>
    <row r="20" spans="1:9" s="41" customFormat="1" ht="13.5" thickBot="1" x14ac:dyDescent="0.25">
      <c r="A20" s="55">
        <v>1990</v>
      </c>
      <c r="B20" s="57">
        <v>0.15428571428571417</v>
      </c>
      <c r="C20" s="57">
        <v>0.14694173966196045</v>
      </c>
      <c r="D20" s="57">
        <v>1.0499788190928496</v>
      </c>
      <c r="E20" s="57">
        <v>0.31285583822036245</v>
      </c>
      <c r="F20" s="57">
        <v>-0.16316261440610078</v>
      </c>
      <c r="G20" s="57">
        <v>0.47173404297752908</v>
      </c>
      <c r="H20" s="57">
        <v>-0.16316261440610078</v>
      </c>
      <c r="I20" s="57">
        <v>0.47173404297752908</v>
      </c>
    </row>
    <row r="21" spans="1:9" s="41" customFormat="1" ht="12.75" x14ac:dyDescent="0.2"/>
    <row r="22" spans="1:9" s="41" customFormat="1" ht="12.75" x14ac:dyDescent="0.2">
      <c r="A22" s="41" t="s">
        <v>49</v>
      </c>
    </row>
    <row r="23" spans="1:9" s="41" customFormat="1" ht="13.5" thickBot="1" x14ac:dyDescent="0.25"/>
    <row r="24" spans="1:9" s="41" customFormat="1" ht="12.75" x14ac:dyDescent="0.2">
      <c r="A24" s="56" t="s">
        <v>50</v>
      </c>
      <c r="B24" s="56" t="s">
        <v>51</v>
      </c>
      <c r="C24" s="56" t="s">
        <v>52</v>
      </c>
    </row>
    <row r="25" spans="1:9" s="41" customFormat="1" ht="12.75" x14ac:dyDescent="0.2">
      <c r="A25" s="53">
        <v>1</v>
      </c>
      <c r="B25" s="54">
        <v>17.133333333333383</v>
      </c>
      <c r="C25" s="54">
        <v>-11.133333333333383</v>
      </c>
    </row>
    <row r="26" spans="1:9" s="41" customFormat="1" ht="12.75" x14ac:dyDescent="0.2">
      <c r="A26" s="53">
        <v>2</v>
      </c>
      <c r="B26" s="54">
        <v>17.441904761904823</v>
      </c>
      <c r="C26" s="54">
        <v>4.5580952380951771</v>
      </c>
    </row>
    <row r="27" spans="1:9" s="41" customFormat="1" ht="12.75" x14ac:dyDescent="0.2">
      <c r="A27" s="53">
        <v>3</v>
      </c>
      <c r="B27" s="54">
        <v>17.596190476190543</v>
      </c>
      <c r="C27" s="54">
        <v>-3.596190476190543</v>
      </c>
    </row>
    <row r="28" spans="1:9" s="41" customFormat="1" ht="12.75" x14ac:dyDescent="0.2">
      <c r="A28" s="53">
        <v>4</v>
      </c>
      <c r="B28" s="54">
        <v>17.904761904761926</v>
      </c>
      <c r="C28" s="54">
        <v>6.0952380952380736</v>
      </c>
    </row>
    <row r="29" spans="1:9" s="41" customFormat="1" ht="12.75" x14ac:dyDescent="0.2">
      <c r="A29" s="53">
        <v>5</v>
      </c>
      <c r="B29" s="54">
        <v>18.676190476190527</v>
      </c>
      <c r="C29" s="54">
        <v>3.3238095238094729</v>
      </c>
    </row>
    <row r="30" spans="1:9" s="41" customFormat="1" ht="12.75" x14ac:dyDescent="0.2">
      <c r="A30" s="53">
        <v>6</v>
      </c>
      <c r="B30" s="54">
        <v>18.830476190476247</v>
      </c>
      <c r="C30" s="54">
        <v>3.1695238095237528</v>
      </c>
    </row>
    <row r="31" spans="1:9" s="41" customFormat="1" ht="12.75" x14ac:dyDescent="0.2">
      <c r="A31" s="53">
        <v>7</v>
      </c>
      <c r="B31" s="54">
        <v>18.984761904761967</v>
      </c>
      <c r="C31" s="54">
        <v>1.0152380952380327</v>
      </c>
    </row>
    <row r="32" spans="1:9" s="41" customFormat="1" ht="12.75" x14ac:dyDescent="0.2">
      <c r="A32" s="53">
        <v>8</v>
      </c>
      <c r="B32" s="54">
        <v>19.139047619047687</v>
      </c>
      <c r="C32" s="54">
        <v>-0.13904761904768748</v>
      </c>
    </row>
    <row r="33" spans="1:3" s="41" customFormat="1" ht="12.75" x14ac:dyDescent="0.2">
      <c r="A33" s="53">
        <v>9</v>
      </c>
      <c r="B33" s="54">
        <v>19.293333333333408</v>
      </c>
      <c r="C33" s="54">
        <v>0.70666666666659239</v>
      </c>
    </row>
    <row r="34" spans="1:3" s="41" customFormat="1" ht="12.75" x14ac:dyDescent="0.2">
      <c r="A34" s="53">
        <v>10</v>
      </c>
      <c r="B34" s="54">
        <v>19.447619047619071</v>
      </c>
      <c r="C34" s="54">
        <v>1.3523809523809298</v>
      </c>
    </row>
    <row r="35" spans="1:3" s="41" customFormat="1" ht="12.75" x14ac:dyDescent="0.2">
      <c r="A35" s="53">
        <v>11</v>
      </c>
      <c r="B35" s="54">
        <v>19.601904761904791</v>
      </c>
      <c r="C35" s="54">
        <v>1.2980952380952075</v>
      </c>
    </row>
    <row r="36" spans="1:3" s="41" customFormat="1" ht="12.75" x14ac:dyDescent="0.2">
      <c r="A36" s="53">
        <v>12</v>
      </c>
      <c r="B36" s="54">
        <v>19.756190476190511</v>
      </c>
      <c r="C36" s="54">
        <v>-0.75619047619051116</v>
      </c>
    </row>
    <row r="37" spans="1:3" s="41" customFormat="1" ht="12.75" x14ac:dyDescent="0.2">
      <c r="A37" s="53">
        <v>13</v>
      </c>
      <c r="B37" s="54">
        <v>20.527619047619112</v>
      </c>
      <c r="C37" s="54">
        <v>-1.1276190476191132</v>
      </c>
    </row>
    <row r="38" spans="1:3" s="41" customFormat="1" ht="12.75" x14ac:dyDescent="0.2">
      <c r="A38" s="53">
        <v>14</v>
      </c>
      <c r="B38" s="54">
        <v>20.681904761904832</v>
      </c>
      <c r="C38" s="54">
        <v>-1.1219047619048332</v>
      </c>
    </row>
    <row r="39" spans="1:3" s="41" customFormat="1" ht="13.5" thickBot="1" x14ac:dyDescent="0.25">
      <c r="A39" s="55">
        <v>15</v>
      </c>
      <c r="B39" s="57">
        <v>21.144761904761936</v>
      </c>
      <c r="C39" s="57">
        <v>-3.6447619047619355</v>
      </c>
    </row>
    <row r="40" spans="1:3" s="41" customFormat="1" ht="12.75" x14ac:dyDescent="0.2"/>
  </sheetData>
  <pageMargins left="0.70866141732283472" right="0.70866141732283472" top="0.74803149606299213" bottom="0.74803149606299213" header="0.31496062992125984" footer="0.31496062992125984"/>
  <pageSetup paperSize="9" scale="99" orientation="landscape" r:id="rId1"/>
  <headerFooter>
    <oddHeader>&amp;C&amp;"-,Italic"&amp;8Urbums Nr. 1577, Cl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Maarupe_1577</vt:lpstr>
      <vt:lpstr>1577_NH4</vt:lpstr>
      <vt:lpstr>1577_Cl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 Stiebriņš</cp:lastModifiedBy>
  <cp:lastPrinted>2021-01-27T12:52:43Z</cp:lastPrinted>
  <dcterms:created xsi:type="dcterms:W3CDTF">2020-11-10T06:39:01Z</dcterms:created>
  <dcterms:modified xsi:type="dcterms:W3CDTF">2021-01-27T12:54:08Z</dcterms:modified>
</cp:coreProperties>
</file>