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010" yWindow="90" windowWidth="16605" windowHeight="12045" tabRatio="650"/>
  </bookViews>
  <sheets>
    <sheet name="1.Vispārēja" sheetId="2" r:id="rId1"/>
    <sheet name="2.RezRad" sheetId="1" r:id="rId2"/>
    <sheet name="3.FinRad" sheetId="3" r:id="rId3"/>
    <sheet name="4.1.Invest-uzsākts" sheetId="4" r:id="rId4"/>
    <sheet name="4.2.Invest-plānots" sheetId="7" r:id="rId5"/>
    <sheet name="5.Saistības" sheetId="5" r:id="rId6"/>
    <sheet name="6.Aizdevumi" sheetId="6" r:id="rId7"/>
    <sheet name="7.Subs_Dot" sheetId="8" r:id="rId8"/>
  </sheets>
  <definedNames>
    <definedName name="_xlnm._FilterDatabase" localSheetId="6" hidden="1">'6.Aizdevumi'!$A$6:$J$119</definedName>
  </definedNames>
  <calcPr calcId="145621"/>
</workbook>
</file>

<file path=xl/calcChain.xml><?xml version="1.0" encoding="utf-8"?>
<calcChain xmlns="http://schemas.openxmlformats.org/spreadsheetml/2006/main">
  <c r="D30" i="3" l="1"/>
  <c r="G121" i="6" l="1"/>
  <c r="H121" i="6" s="1"/>
  <c r="I121" i="6" s="1"/>
  <c r="J121" i="6" s="1"/>
  <c r="F119" i="6" l="1"/>
  <c r="G119" i="6"/>
  <c r="H119" i="6"/>
  <c r="I119" i="6"/>
  <c r="J119" i="6"/>
  <c r="E119" i="6"/>
  <c r="D13" i="5" l="1"/>
  <c r="E13" i="5"/>
  <c r="F13" i="5"/>
  <c r="G13" i="5"/>
  <c r="H13" i="5"/>
  <c r="C13" i="5"/>
  <c r="D47" i="3"/>
  <c r="D43" i="3"/>
  <c r="E41" i="3"/>
  <c r="D41" i="3"/>
  <c r="E36" i="3"/>
  <c r="E21" i="3"/>
  <c r="D21" i="3"/>
  <c r="E37" i="3"/>
  <c r="D37" i="3"/>
  <c r="D36" i="3"/>
  <c r="E35" i="3"/>
  <c r="D35" i="3"/>
  <c r="E34" i="3"/>
  <c r="D34" i="3"/>
  <c r="E39" i="3" l="1"/>
  <c r="D39" i="3"/>
  <c r="D51" i="3" s="1"/>
  <c r="E52" i="3" l="1"/>
  <c r="E51" i="3"/>
  <c r="D52" i="3"/>
  <c r="C39" i="3"/>
  <c r="C52" i="3" s="1"/>
  <c r="C37" i="3"/>
  <c r="C36" i="3"/>
  <c r="C35" i="3"/>
  <c r="C34" i="3"/>
  <c r="C21" i="3"/>
  <c r="C51" i="3" l="1"/>
</calcChain>
</file>

<file path=xl/sharedStrings.xml><?xml version="1.0" encoding="utf-8"?>
<sst xmlns="http://schemas.openxmlformats.org/spreadsheetml/2006/main" count="626" uniqueCount="260">
  <si>
    <t>Nr.</t>
  </si>
  <si>
    <t>Vispārēja informācija par kapitālsabiedrību</t>
  </si>
  <si>
    <t>Nosaukums</t>
  </si>
  <si>
    <t>Informācija par kapitālsabiedrības darbības rezultātiem un rezultatīviem rādītājiem</t>
  </si>
  <si>
    <t>Sagaidāmais darbības rezultāts</t>
  </si>
  <si>
    <t>1.</t>
  </si>
  <si>
    <t>2.</t>
  </si>
  <si>
    <t>1.1.</t>
  </si>
  <si>
    <t>1.2.</t>
  </si>
  <si>
    <t>2.1.</t>
  </si>
  <si>
    <t>2.2.</t>
  </si>
  <si>
    <t>Īss apraksts</t>
  </si>
  <si>
    <t>No valsts budžeta saņemtās subsīdijas un dotācijas</t>
  </si>
  <si>
    <t>tai skaitā</t>
  </si>
  <si>
    <t>valsts kapitāls</t>
  </si>
  <si>
    <t>Apgrozījums</t>
  </si>
  <si>
    <t>Pašu kapitāls</t>
  </si>
  <si>
    <t>...</t>
  </si>
  <si>
    <t>EBITDA</t>
  </si>
  <si>
    <t>Nauda</t>
  </si>
  <si>
    <t>Pašu kapitāls/Aktīvi</t>
  </si>
  <si>
    <t>Juridiskais statuss</t>
  </si>
  <si>
    <t>Darbības nozare</t>
  </si>
  <si>
    <t>Ministrija, kas ir kapitāldaļu turētāja</t>
  </si>
  <si>
    <t>Valsts kapitāla daļa (%)</t>
  </si>
  <si>
    <t>3.</t>
  </si>
  <si>
    <t>4.</t>
  </si>
  <si>
    <t>5.</t>
  </si>
  <si>
    <t>A</t>
  </si>
  <si>
    <t>x</t>
  </si>
  <si>
    <t>Rādītāji</t>
  </si>
  <si>
    <t>utt.</t>
  </si>
  <si>
    <t>Aktīvi kopā</t>
  </si>
  <si>
    <t>2.3.</t>
  </si>
  <si>
    <t>2.4.</t>
  </si>
  <si>
    <t>PZA radītāji</t>
  </si>
  <si>
    <t>3.1.</t>
  </si>
  <si>
    <t>3.2.</t>
  </si>
  <si>
    <t>3.3.</t>
  </si>
  <si>
    <t>Pārējie ieņēmumi</t>
  </si>
  <si>
    <t>3.4.</t>
  </si>
  <si>
    <t>3.5.</t>
  </si>
  <si>
    <t>Izmaksas</t>
  </si>
  <si>
    <t>3.6.</t>
  </si>
  <si>
    <t>3.7.</t>
  </si>
  <si>
    <t>4.1.</t>
  </si>
  <si>
    <t>Neto peļņa/zaudējumi</t>
  </si>
  <si>
    <t>4.2.</t>
  </si>
  <si>
    <t>4.3.</t>
  </si>
  <si>
    <t>4.4.</t>
  </si>
  <si>
    <t>5.1.</t>
  </si>
  <si>
    <t>5.2.</t>
  </si>
  <si>
    <t>5.3.</t>
  </si>
  <si>
    <t>5.4.</t>
  </si>
  <si>
    <t>5.5.</t>
  </si>
  <si>
    <t>6.</t>
  </si>
  <si>
    <t>Citi rādītāji</t>
  </si>
  <si>
    <t>6.1.</t>
  </si>
  <si>
    <t>6.2.</t>
  </si>
  <si>
    <t>6.3.</t>
  </si>
  <si>
    <t xml:space="preserve">Saistību atšifrējums </t>
  </si>
  <si>
    <t>Saistības apraksts</t>
  </si>
  <si>
    <t>Turpmākajos gados līdz saistības pilnīgai atmaksai</t>
  </si>
  <si>
    <t>Kopā</t>
  </si>
  <si>
    <t>Samaksātie procenti (kopā par visām saistībām)</t>
  </si>
  <si>
    <t>Aktīvu atdeve (ROA)</t>
  </si>
  <si>
    <t>Pašu kapitāla atdeve (ROE)</t>
  </si>
  <si>
    <t>Projekts</t>
  </si>
  <si>
    <t>EBITDA rentabilitāte (EBITDA/apgrozījums)</t>
  </si>
  <si>
    <t>7.</t>
  </si>
  <si>
    <t xml:space="preserve">1.pielikums </t>
  </si>
  <si>
    <t xml:space="preserve">2.pielikums </t>
  </si>
  <si>
    <t xml:space="preserve">3.pielikums </t>
  </si>
  <si>
    <t>Bilances radītāji (uz gada beigām)</t>
  </si>
  <si>
    <t>5.6.</t>
  </si>
  <si>
    <t>Finanšu rādītāji (%)</t>
  </si>
  <si>
    <t>Darbinieku skaits (gab.)</t>
  </si>
  <si>
    <t xml:space="preserve">4.pielikums </t>
  </si>
  <si>
    <t xml:space="preserve">5.pielikums </t>
  </si>
  <si>
    <t xml:space="preserve">6.pielikums </t>
  </si>
  <si>
    <t>Uzsāktie projekti</t>
  </si>
  <si>
    <t>Plānotie projekti</t>
  </si>
  <si>
    <t>Iespējamais līguma noslēgšanas datums</t>
  </si>
  <si>
    <t>Izdevumi turpmakajos gados līdz projekta beigām</t>
  </si>
  <si>
    <t xml:space="preserve">7.pielikums </t>
  </si>
  <si>
    <t xml:space="preserve">Aizdevumu atšifrējums </t>
  </si>
  <si>
    <t xml:space="preserve">Aizdevuma sanēmejs </t>
  </si>
  <si>
    <t>Aizdevuma mērķis</t>
  </si>
  <si>
    <t>Termiņš (gadi)</t>
  </si>
  <si>
    <t>Saņemtie procenti (kopā par visiem aizdevumiem)</t>
  </si>
  <si>
    <t>Kapitālsabiedrības pamatkapitāls (akciju kapitāls) (latos)</t>
  </si>
  <si>
    <t>Par veidlapas aizpildīšanu atbildīgais kapitālsabiedrības darbinieks</t>
  </si>
  <si>
    <t>Vārds, Uzvārds</t>
  </si>
  <si>
    <t>Tālrunis</t>
  </si>
  <si>
    <t>e-pasts</t>
  </si>
  <si>
    <t>Ieņemamais amats</t>
  </si>
  <si>
    <t>Citi</t>
  </si>
  <si>
    <t>Turpmākajos gados līdz aizdevuma pilnīgai atgūšanai</t>
  </si>
  <si>
    <t>Kapitālsabiedrības darbības merķis</t>
  </si>
  <si>
    <t>Kapitālsabiedrības darbību raksturojošie rādītāji</t>
  </si>
  <si>
    <r>
      <t xml:space="preserve">Dalība </t>
    </r>
    <r>
      <rPr>
        <i/>
        <sz val="11"/>
        <color theme="1"/>
        <rFont val="Calibri"/>
        <family val="2"/>
        <charset val="186"/>
        <scheme val="minor"/>
      </rPr>
      <t>Ilgtspējas indeksā</t>
    </r>
    <r>
      <rPr>
        <b/>
        <sz val="11"/>
        <color theme="1"/>
        <rFont val="Calibri"/>
        <family val="2"/>
        <charset val="186"/>
        <scheme val="minor"/>
      </rPr>
      <t xml:space="preserve"> (nē/jā, no kura gada)</t>
    </r>
  </si>
  <si>
    <t>n gada provizoriskā izpilde</t>
  </si>
  <si>
    <t>n+1 gada plāns</t>
  </si>
  <si>
    <t>n-1 gada izpilde</t>
  </si>
  <si>
    <t xml:space="preserve">3. </t>
  </si>
  <si>
    <t>8.</t>
  </si>
  <si>
    <t>9.</t>
  </si>
  <si>
    <t>Dibināšanas pamatojums (pēc VPIL 88.panta)</t>
  </si>
  <si>
    <t xml:space="preserve">2. </t>
  </si>
  <si>
    <t>n-1 gada fakts</t>
  </si>
  <si>
    <t xml:space="preserve">4. </t>
  </si>
  <si>
    <t>Bilance uz n-1 gada 31.12.</t>
  </si>
  <si>
    <t>Provizoriska bilance uz n gada 31.12.</t>
  </si>
  <si>
    <t>n+1 gadā plānotā atmaksa</t>
  </si>
  <si>
    <t>n+2 gadā plānotā atmaksa</t>
  </si>
  <si>
    <t>n+3 gadā plānotā atmaksa</t>
  </si>
  <si>
    <t>Plānotās subsīdijas un dotācijas</t>
  </si>
  <si>
    <t>7.1.</t>
  </si>
  <si>
    <t>Ministrija, kas ir kapitāldaļu turētāja (ja tāda ir)</t>
  </si>
  <si>
    <t>Sagaidāmais darbības rezultāts no saņemtās subsīdijas vai dotācijas</t>
  </si>
  <si>
    <t>7.2.</t>
  </si>
  <si>
    <t>Informācija par subsīdijām, dotācijām</t>
  </si>
  <si>
    <t>tai skaitā:</t>
  </si>
  <si>
    <t>Subsīdija Nr.1</t>
  </si>
  <si>
    <t>utt</t>
  </si>
  <si>
    <t>Dotācija Nr.1</t>
  </si>
  <si>
    <t>Dotācija Nr.2</t>
  </si>
  <si>
    <t>Subsīdija Nr.2</t>
  </si>
  <si>
    <t>7.3.</t>
  </si>
  <si>
    <t>Darbības rezultāts par Subsījiju Nr.1</t>
  </si>
  <si>
    <t>Valsts kapitāla daļa, ja tāda ir (%)</t>
  </si>
  <si>
    <t>Darbības rezultāts par Dotāciju Nr.1</t>
  </si>
  <si>
    <t>Pašvaldības kapitāla daļa (%)</t>
  </si>
  <si>
    <t>10.</t>
  </si>
  <si>
    <t>Pašvaldības kapitāla daļa, ja tāda ir (%)</t>
  </si>
  <si>
    <t>5.1.a.</t>
  </si>
  <si>
    <t>Dividendes (% no iepriekšējā gada peļņas)</t>
  </si>
  <si>
    <t>pamatkapitāls (akciju kapitāls)</t>
  </si>
  <si>
    <t>2.5.</t>
  </si>
  <si>
    <t>Investīciju projektu atšifrējums</t>
  </si>
  <si>
    <t xml:space="preserve">n+1 gadā saņemamā subsīdija vai dotācija no valsts budžeta - kopā </t>
  </si>
  <si>
    <t>Subsīdijas vai dotācijas saņemšanas mērķis un pamatojošais dokuments (likums, MK noteikumi, sadarbības līguma Nr., cits pamatojums</t>
  </si>
  <si>
    <t>Valsts budžetā veiktās iemaksas / Valsts kapitāls (decimāldaļskaitlis)</t>
  </si>
  <si>
    <t>Valsts budžetā veiktās iemaksas /Piešķirtās subsīdijas un dotācijas (decimāldaļskaitlis)</t>
  </si>
  <si>
    <t>Finanšu ministrijas vadlīnijām informatīva ziņojuma sagatavošanai par kapitālsabiedrību finansiālajiem un darbības rādītājiem, pārvaldot valsts kapitālu</t>
  </si>
  <si>
    <t>Kapitālsabiedrības darbības mērķis</t>
  </si>
  <si>
    <t>(Šajā ailē apraksta sagaidāmo darbības rezultātu)</t>
  </si>
  <si>
    <t>Ieņēmumi</t>
  </si>
  <si>
    <t>Projekta finansēšanas avots</t>
  </si>
  <si>
    <t>Personāla izmaksas</t>
  </si>
  <si>
    <t>Valsts budžetā veiktās iemaksas (kopā)</t>
  </si>
  <si>
    <t>Vides investīciju fonds</t>
  </si>
  <si>
    <t>SIA</t>
  </si>
  <si>
    <t>Finanšu pakalpojumi, konsultācijas</t>
  </si>
  <si>
    <t>vides piesārņojuma samazināšana, veicinot vides aizsardzības projektu realizāciju un palielinot pašvaldību un kapitālsabiedrību kapacitāti sagatavot un realizēt kvalitatīvus un efektīvus vides aizsardzības projektus no projekta idejas līdz tās īstenošanai</t>
  </si>
  <si>
    <t>Vides aizsardzības un reģionālās attīstības ministrija</t>
  </si>
  <si>
    <t>Gints Kārkliņš</t>
  </si>
  <si>
    <t>Finansu vadītājs</t>
  </si>
  <si>
    <t>gints.karklins@lvif.gov.lv</t>
  </si>
  <si>
    <t>Realizētie projekti</t>
  </si>
  <si>
    <t>Finanšu pakalpojumi</t>
  </si>
  <si>
    <t>KPFI ieviešanas uzraudzība</t>
  </si>
  <si>
    <t>Noslēgto līgumu skaits</t>
  </si>
  <si>
    <t>Padziļināto pārbaužu skaits</t>
  </si>
  <si>
    <t>NAV</t>
  </si>
  <si>
    <t>KPFI (saņemtie līdzekļi projektu uzraudzībai)</t>
  </si>
  <si>
    <t>Pašvaldības SIA "Maltas dzīvokļu – komunālās saimniecības uzņēmums"</t>
  </si>
  <si>
    <t>Skrundas novada pašvaldība</t>
  </si>
  <si>
    <t>Limbažu novada pašvaldība</t>
  </si>
  <si>
    <t>Pļaviņu novada dome</t>
  </si>
  <si>
    <t>Vaboles pagasta pārvalde</t>
  </si>
  <si>
    <t>Riebiņu novada dome</t>
  </si>
  <si>
    <t>Codes pagasta pārvalde</t>
  </si>
  <si>
    <t>Aglonas novada dome</t>
  </si>
  <si>
    <t>Jelgavas novada pašvaldība</t>
  </si>
  <si>
    <t>Dagdas novada pašvaldība</t>
  </si>
  <si>
    <t>Viļakas novada dome</t>
  </si>
  <si>
    <t>Grobiņas novada dome</t>
  </si>
  <si>
    <t>Aizputes pagasta pārvalde</t>
  </si>
  <si>
    <t>Madonas novada Kalsnavas pagasta pārvalde</t>
  </si>
  <si>
    <t>Preiļu novada dome</t>
  </si>
  <si>
    <t>Vecpiebalgas novada pašvaldība</t>
  </si>
  <si>
    <t>Ezeres pagasta pārvalde</t>
  </si>
  <si>
    <t>SIA "Cesvaines komunālie pakalpojumi"</t>
  </si>
  <si>
    <t>Tabores pagasta pārvalde</t>
  </si>
  <si>
    <t>SIA "Iecavas Siltums"</t>
  </si>
  <si>
    <t>Amatas novada pašvaldība</t>
  </si>
  <si>
    <t>Saldus novada pašvaldības Pampāļu pagasta pārvalde</t>
  </si>
  <si>
    <t>Naukšēnu novada pašvaldība</t>
  </si>
  <si>
    <t>Beverīnas novada pašvaldība</t>
  </si>
  <si>
    <t>Burtnieku novada pašvaldība</t>
  </si>
  <si>
    <t>Mazsalacas novada pašvaldība</t>
  </si>
  <si>
    <t>Sēļu pagasta padome</t>
  </si>
  <si>
    <t>Balvu pagasta padome</t>
  </si>
  <si>
    <t>Rencēnu pagasta padome</t>
  </si>
  <si>
    <t>Durbes novada dome</t>
  </si>
  <si>
    <t>Vilpulkas pagasta padome</t>
  </si>
  <si>
    <t>Pelēču pagasta padome</t>
  </si>
  <si>
    <t>Zilākalna pagasta padome</t>
  </si>
  <si>
    <t>Katvaru pagasta padome</t>
  </si>
  <si>
    <t>Veselavas pagasta padome</t>
  </si>
  <si>
    <t>Lielplatones pagasta padome</t>
  </si>
  <si>
    <t>Mālupes pagasta padome</t>
  </si>
  <si>
    <t>Ezeres pagasta padome</t>
  </si>
  <si>
    <t>Valles pagasta padome</t>
  </si>
  <si>
    <t>Sēlpils pagasta padome</t>
  </si>
  <si>
    <t>SIA "Limbažu komunālserviss"</t>
  </si>
  <si>
    <t>Vietalvas pagasta padome</t>
  </si>
  <si>
    <t>Viļķenes pagasta padome</t>
  </si>
  <si>
    <t>Stāmerienas pagasta padome</t>
  </si>
  <si>
    <t>Dikļu pagasta padome</t>
  </si>
  <si>
    <t>Līgatnes pagasta padome</t>
  </si>
  <si>
    <t>Konstantinovas pagasta padome</t>
  </si>
  <si>
    <t>Zirņu pagasta padome</t>
  </si>
  <si>
    <t>Liezeres pagasta padome</t>
  </si>
  <si>
    <t>Malienas pagasta padome</t>
  </si>
  <si>
    <t>Vectilžas pagasta padome</t>
  </si>
  <si>
    <t>Ciblas novada dome</t>
  </si>
  <si>
    <t>Līvbērzes pagasta padome</t>
  </si>
  <si>
    <t>Cīravas pagasta padome</t>
  </si>
  <si>
    <t>Demenes pagasta padome</t>
  </si>
  <si>
    <t>Salnavas pagasta padome</t>
  </si>
  <si>
    <t>Pampāļu pagasta padome</t>
  </si>
  <si>
    <t>Aizputes pagasta padome</t>
  </si>
  <si>
    <t>Mazzalves pagasta padome</t>
  </si>
  <si>
    <t>Virgas pagasta padome</t>
  </si>
  <si>
    <t>Zaņas pagasta padome</t>
  </si>
  <si>
    <t>Medzes pagasta padome</t>
  </si>
  <si>
    <t>Pašvaldības SIA "Maltas dzīvokļu komunālās saimniecības uzņēmums"</t>
  </si>
  <si>
    <t>Neretas novada pašvaldība</t>
  </si>
  <si>
    <t>SIA "Kūdrinieks"</t>
  </si>
  <si>
    <t>Tukuma novada dome</t>
  </si>
  <si>
    <t>Rēzeknes novada dome</t>
  </si>
  <si>
    <t>SIA "Siltumiņš"</t>
  </si>
  <si>
    <t>SIA "Apsaimniekošanas serviss"</t>
  </si>
  <si>
    <t>Bauskas novada dome</t>
  </si>
  <si>
    <t>SIA "Skrundas komunālā saimniecība"</t>
  </si>
  <si>
    <t>Latvijas Atkritumu saimniecības asociācija</t>
  </si>
  <si>
    <t>SIA "Naujenes pakalpojumu serviss"</t>
  </si>
  <si>
    <t>Kocēnu novada dome</t>
  </si>
  <si>
    <t>SIA "Mūsu saimnieks"</t>
  </si>
  <si>
    <t>SIA "Jelgavas novada KU"</t>
  </si>
  <si>
    <t>SIA "Ķeguma Stars"</t>
  </si>
  <si>
    <t>SIA "Auces komunālie pakalpojumi"</t>
  </si>
  <si>
    <t>SIA "Aknīstes pakalpojumi"</t>
  </si>
  <si>
    <t>ūdens aizsardzība</t>
  </si>
  <si>
    <t>gaisa aizsardzība</t>
  </si>
  <si>
    <r>
      <t>Kapitālsabiedrības pamatkapitāls (akciju kapitāls) (</t>
    </r>
    <r>
      <rPr>
        <b/>
        <i/>
        <sz val="11"/>
        <color theme="1"/>
        <rFont val="Calibri"/>
        <family val="2"/>
        <charset val="186"/>
        <scheme val="minor"/>
      </rPr>
      <t>euro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</si>
  <si>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Valsts kapitāla daļa (</t>
    </r>
    <r>
      <rPr>
        <b/>
        <i/>
        <sz val="11"/>
        <color theme="1"/>
        <rFont val="Calibri"/>
        <family val="2"/>
        <charset val="186"/>
        <scheme val="minor"/>
      </rPr>
      <t>euro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</si>
  <si>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 xml:space="preserve">Izsniegtā aizdevuma summa, </t>
    </r>
    <r>
      <rPr>
        <i/>
        <sz val="11"/>
        <color theme="1"/>
        <rFont val="Calibri"/>
        <family val="2"/>
        <charset val="186"/>
        <scheme val="minor"/>
      </rPr>
      <t>euro</t>
    </r>
  </si>
  <si>
    <r>
      <t xml:space="preserve">Administrēto resursu apjoms, </t>
    </r>
    <r>
      <rPr>
        <i/>
        <sz val="11"/>
        <color theme="1"/>
        <rFont val="Calibri"/>
        <family val="2"/>
        <charset val="186"/>
        <scheme val="minor"/>
      </rPr>
      <t>euro</t>
    </r>
  </si>
  <si>
    <t>euro</t>
  </si>
  <si>
    <r>
      <t>Dividendes (</t>
    </r>
    <r>
      <rPr>
        <i/>
        <sz val="11"/>
        <color theme="1"/>
        <rFont val="Calibri"/>
        <family val="2"/>
        <charset val="186"/>
        <scheme val="minor"/>
      </rPr>
      <t>euro</t>
    </r>
    <r>
      <rPr>
        <sz val="11"/>
        <color theme="1"/>
        <rFont val="Calibri"/>
        <family val="2"/>
        <scheme val="minor"/>
      </rPr>
      <t>)</t>
    </r>
  </si>
  <si>
    <r>
      <t>citi nodokļi un nodevas (</t>
    </r>
    <r>
      <rPr>
        <i/>
        <sz val="11"/>
        <color theme="1"/>
        <rFont val="Calibri"/>
        <family val="2"/>
        <charset val="186"/>
        <scheme val="minor"/>
      </rPr>
      <t>euro</t>
    </r>
    <r>
      <rPr>
        <sz val="11"/>
        <color theme="1"/>
        <rFont val="Calibri"/>
        <family val="2"/>
        <scheme val="minor"/>
      </rPr>
      <t>)</t>
    </r>
  </si>
  <si>
    <r>
      <t>Valsts sociālās apdrošinašanas iemaksas (darba devēja daļa) (</t>
    </r>
    <r>
      <rPr>
        <i/>
        <sz val="11"/>
        <color theme="1"/>
        <rFont val="Calibri"/>
        <family val="2"/>
        <charset val="186"/>
        <scheme val="minor"/>
      </rPr>
      <t>euro</t>
    </r>
    <r>
      <rPr>
        <sz val="11"/>
        <color theme="1"/>
        <rFont val="Calibri"/>
        <family val="2"/>
        <scheme val="minor"/>
      </rPr>
      <t>)</t>
    </r>
  </si>
  <si>
    <r>
      <t>Nekustamā īpašuma nodoklis (</t>
    </r>
    <r>
      <rPr>
        <i/>
        <sz val="11"/>
        <color theme="1"/>
        <rFont val="Calibri"/>
        <family val="2"/>
        <charset val="186"/>
        <scheme val="minor"/>
      </rPr>
      <t>euro</t>
    </r>
    <r>
      <rPr>
        <sz val="11"/>
        <color theme="1"/>
        <rFont val="Calibri"/>
        <family val="2"/>
        <scheme val="minor"/>
      </rPr>
      <t>)</t>
    </r>
  </si>
  <si>
    <r>
      <t>Pievienotās vērtības nodoklis (</t>
    </r>
    <r>
      <rPr>
        <i/>
        <sz val="11"/>
        <color theme="1"/>
        <rFont val="Calibri"/>
        <family val="2"/>
        <charset val="186"/>
        <scheme val="minor"/>
      </rPr>
      <t>euro</t>
    </r>
    <r>
      <rPr>
        <sz val="11"/>
        <color theme="1"/>
        <rFont val="Calibri"/>
        <family val="2"/>
        <scheme val="minor"/>
      </rPr>
      <t>)</t>
    </r>
  </si>
  <si>
    <r>
      <t>Uzņēmumu ienākuma nodoklis (</t>
    </r>
    <r>
      <rPr>
        <i/>
        <sz val="11"/>
        <color theme="1"/>
        <rFont val="Calibri"/>
        <family val="2"/>
        <charset val="186"/>
        <scheme val="minor"/>
      </rPr>
      <t>euro</t>
    </r>
    <r>
      <rPr>
        <sz val="11"/>
        <color theme="1"/>
        <rFont val="Calibri"/>
        <family val="2"/>
        <scheme val="minor"/>
      </rPr>
      <t>)</t>
    </r>
  </si>
  <si>
    <r>
      <t>Valsts kapitāla daļa, ja tāda ir (</t>
    </r>
    <r>
      <rPr>
        <b/>
        <i/>
        <sz val="11"/>
        <color theme="1"/>
        <rFont val="Calibri"/>
        <family val="2"/>
        <charset val="186"/>
        <scheme val="minor"/>
      </rPr>
      <t>euro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</si>
  <si>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 xml:space="preserve">Tiks saņemts n+1 gadā, </t>
    </r>
    <r>
      <rPr>
        <b/>
        <i/>
        <sz val="11"/>
        <color theme="1"/>
        <rFont val="Calibri"/>
        <family val="2"/>
        <charset val="186"/>
        <scheme val="minor"/>
      </rPr>
      <t>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</si>
</sst>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4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1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3" fontId="1" fillId="0" borderId="1" xfId="0" applyNumberFormat="1" applyFont="1" applyBorder="1" applyAlignment="1">
      <alignment horizontal="left" wrapText="1"/>
    </xf>
    <xf numFmtId="3" fontId="0" fillId="0" borderId="1" xfId="0" applyNumberFormat="1" applyBorder="1" applyAlignment="1">
      <alignment horizontal="left" wrapText="1"/>
    </xf>
    <xf numFmtId="3" fontId="10" fillId="0" borderId="1" xfId="0" applyNumberFormat="1" applyFont="1" applyBorder="1" applyAlignment="1">
      <alignment horizontal="left" wrapText="1"/>
    </xf>
    <xf numFmtId="3" fontId="0" fillId="0" borderId="1" xfId="0" applyNumberFormat="1" applyFill="1" applyBorder="1" applyAlignment="1">
      <alignment horizontal="left" wrapText="1"/>
    </xf>
    <xf numFmtId="3" fontId="11" fillId="0" borderId="1" xfId="0" applyNumberFormat="1" applyFont="1" applyFill="1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right" wrapText="1"/>
    </xf>
    <xf numFmtId="3" fontId="13" fillId="4" borderId="1" xfId="0" applyNumberFormat="1" applyFont="1" applyFill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3" fontId="0" fillId="4" borderId="1" xfId="0" applyNumberFormat="1" applyFill="1" applyBorder="1" applyAlignment="1">
      <alignment horizontal="right" wrapText="1"/>
    </xf>
    <xf numFmtId="3" fontId="0" fillId="0" borderId="1" xfId="0" applyNumberFormat="1" applyBorder="1" applyAlignment="1">
      <alignment wrapText="1"/>
    </xf>
    <xf numFmtId="3" fontId="0" fillId="4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9" fontId="0" fillId="4" borderId="1" xfId="1" applyFont="1" applyFill="1" applyBorder="1" applyAlignment="1">
      <alignment horizontal="right" wrapText="1"/>
    </xf>
    <xf numFmtId="165" fontId="10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3" fontId="0" fillId="0" borderId="1" xfId="0" applyNumberFormat="1" applyFill="1" applyBorder="1" applyAlignment="1">
      <alignment horizontal="right" wrapText="1"/>
    </xf>
    <xf numFmtId="3" fontId="0" fillId="2" borderId="1" xfId="0" applyNumberForma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right" vertical="top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0" fillId="0" borderId="2" xfId="0" applyNumberFormat="1" applyFont="1" applyBorder="1" applyAlignment="1">
      <alignment horizontal="center" wrapText="1"/>
    </xf>
    <xf numFmtId="0" fontId="10" fillId="0" borderId="4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0" xfId="0" applyNumberFormat="1"/>
    <xf numFmtId="3" fontId="10" fillId="0" borderId="2" xfId="0" applyNumberFormat="1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left" wrapText="1"/>
    </xf>
    <xf numFmtId="3" fontId="0" fillId="0" borderId="2" xfId="0" applyNumberFormat="1" applyFill="1" applyBorder="1" applyAlignment="1">
      <alignment horizontal="center" wrapText="1"/>
    </xf>
    <xf numFmtId="3" fontId="0" fillId="0" borderId="4" xfId="0" applyNumberForma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Normal="100" workbookViewId="0">
      <selection activeCell="B12" sqref="B12"/>
    </sheetView>
  </sheetViews>
  <sheetFormatPr defaultColWidth="22.5703125" defaultRowHeight="15" x14ac:dyDescent="0.25"/>
  <cols>
    <col min="1" max="1" width="4.42578125" style="1" customWidth="1"/>
    <col min="2" max="2" width="41.85546875" style="1" customWidth="1"/>
    <col min="3" max="3" width="36.28515625" style="1" customWidth="1"/>
    <col min="4" max="16384" width="22.5703125" style="1"/>
  </cols>
  <sheetData>
    <row r="1" spans="1:3" ht="17.25" customHeight="1" x14ac:dyDescent="0.25">
      <c r="C1" s="16" t="s">
        <v>70</v>
      </c>
    </row>
    <row r="2" spans="1:3" ht="12" customHeight="1" x14ac:dyDescent="0.25">
      <c r="C2" s="64" t="s">
        <v>144</v>
      </c>
    </row>
    <row r="3" spans="1:3" ht="51.75" customHeight="1" x14ac:dyDescent="0.25">
      <c r="C3" s="64"/>
    </row>
    <row r="4" spans="1:3" s="3" customFormat="1" ht="37.5" customHeight="1" x14ac:dyDescent="0.3">
      <c r="A4" s="3" t="s">
        <v>5</v>
      </c>
      <c r="B4" s="63" t="s">
        <v>1</v>
      </c>
      <c r="C4" s="63"/>
    </row>
    <row r="6" spans="1:3" x14ac:dyDescent="0.25">
      <c r="A6" s="39" t="s">
        <v>0</v>
      </c>
      <c r="B6" s="39"/>
      <c r="C6" s="41"/>
    </row>
    <row r="7" spans="1:3" x14ac:dyDescent="0.25">
      <c r="A7" s="39" t="s">
        <v>5</v>
      </c>
      <c r="B7" s="38" t="s">
        <v>2</v>
      </c>
      <c r="C7" s="41" t="s">
        <v>151</v>
      </c>
    </row>
    <row r="8" spans="1:3" x14ac:dyDescent="0.25">
      <c r="A8" s="39" t="s">
        <v>6</v>
      </c>
      <c r="B8" s="38" t="s">
        <v>21</v>
      </c>
      <c r="C8" s="41" t="s">
        <v>152</v>
      </c>
    </row>
    <row r="9" spans="1:3" x14ac:dyDescent="0.25">
      <c r="A9" s="39" t="s">
        <v>104</v>
      </c>
      <c r="B9" s="38" t="s">
        <v>107</v>
      </c>
      <c r="C9" s="41" t="s">
        <v>153</v>
      </c>
    </row>
    <row r="10" spans="1:3" ht="105" x14ac:dyDescent="0.25">
      <c r="A10" s="39" t="s">
        <v>26</v>
      </c>
      <c r="B10" s="38" t="s">
        <v>22</v>
      </c>
      <c r="C10" s="41" t="s">
        <v>154</v>
      </c>
    </row>
    <row r="11" spans="1:3" ht="30" x14ac:dyDescent="0.25">
      <c r="A11" s="39" t="s">
        <v>27</v>
      </c>
      <c r="B11" s="38" t="s">
        <v>23</v>
      </c>
      <c r="C11" s="41" t="s">
        <v>155</v>
      </c>
    </row>
    <row r="12" spans="1:3" ht="30" x14ac:dyDescent="0.25">
      <c r="A12" s="39" t="s">
        <v>55</v>
      </c>
      <c r="B12" s="38" t="s">
        <v>247</v>
      </c>
      <c r="C12" s="47">
        <v>6299332</v>
      </c>
    </row>
    <row r="13" spans="1:3" x14ac:dyDescent="0.25">
      <c r="A13" s="39" t="s">
        <v>69</v>
      </c>
      <c r="B13" s="38" t="s">
        <v>248</v>
      </c>
      <c r="C13" s="47">
        <v>6299332</v>
      </c>
    </row>
    <row r="14" spans="1:3" x14ac:dyDescent="0.25">
      <c r="A14" s="39" t="s">
        <v>105</v>
      </c>
      <c r="B14" s="38" t="s">
        <v>24</v>
      </c>
      <c r="C14" s="48">
        <v>1</v>
      </c>
    </row>
    <row r="15" spans="1:3" x14ac:dyDescent="0.25">
      <c r="A15" s="39" t="s">
        <v>106</v>
      </c>
      <c r="B15" s="38" t="s">
        <v>132</v>
      </c>
      <c r="C15" s="41"/>
    </row>
    <row r="16" spans="1:3" ht="15" customHeight="1" x14ac:dyDescent="0.25">
      <c r="A16" s="39">
        <v>10</v>
      </c>
      <c r="B16" s="38" t="s">
        <v>100</v>
      </c>
      <c r="C16" s="41"/>
    </row>
  </sheetData>
  <mergeCells count="2">
    <mergeCell ref="B4:C4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B20" sqref="B20"/>
    </sheetView>
  </sheetViews>
  <sheetFormatPr defaultRowHeight="15" x14ac:dyDescent="0.25"/>
  <cols>
    <col min="1" max="1" width="5.42578125" style="1" customWidth="1"/>
    <col min="2" max="2" width="31.28515625" style="1" customWidth="1"/>
    <col min="3" max="3" width="14.28515625" style="1" customWidth="1"/>
    <col min="4" max="4" width="16.28515625" style="1" customWidth="1"/>
    <col min="5" max="5" width="14.5703125" style="1" customWidth="1"/>
    <col min="6" max="16384" width="9.140625" style="1"/>
  </cols>
  <sheetData>
    <row r="1" spans="1:5" x14ac:dyDescent="0.25">
      <c r="C1" s="64" t="s">
        <v>71</v>
      </c>
      <c r="D1" s="64"/>
      <c r="E1" s="64"/>
    </row>
    <row r="2" spans="1:5" ht="15" customHeight="1" x14ac:dyDescent="0.25">
      <c r="C2" s="64" t="s">
        <v>144</v>
      </c>
      <c r="D2" s="64"/>
      <c r="E2" s="64"/>
    </row>
    <row r="3" spans="1:5" ht="30.75" customHeight="1" x14ac:dyDescent="0.25">
      <c r="C3" s="64"/>
      <c r="D3" s="64"/>
      <c r="E3" s="64"/>
    </row>
    <row r="4" spans="1:5" ht="46.5" customHeight="1" x14ac:dyDescent="0.3">
      <c r="A4" s="3" t="s">
        <v>108</v>
      </c>
      <c r="B4" s="63" t="s">
        <v>3</v>
      </c>
      <c r="C4" s="63"/>
      <c r="D4" s="63"/>
      <c r="E4" s="63"/>
    </row>
    <row r="6" spans="1:5" ht="102.75" customHeight="1" x14ac:dyDescent="0.25">
      <c r="A6" s="38" t="s">
        <v>28</v>
      </c>
      <c r="B6" s="38" t="s">
        <v>145</v>
      </c>
      <c r="C6" s="68" t="s">
        <v>154</v>
      </c>
      <c r="D6" s="69"/>
      <c r="E6" s="70"/>
    </row>
    <row r="8" spans="1:5" ht="46.5" customHeight="1" x14ac:dyDescent="0.25">
      <c r="A8" s="38" t="s">
        <v>5</v>
      </c>
      <c r="B8" s="38" t="s">
        <v>4</v>
      </c>
      <c r="C8" s="38" t="s">
        <v>103</v>
      </c>
      <c r="D8" s="38" t="s">
        <v>101</v>
      </c>
      <c r="E8" s="38" t="s">
        <v>102</v>
      </c>
    </row>
    <row r="9" spans="1:5" s="20" customFormat="1" ht="16.5" customHeight="1" x14ac:dyDescent="0.25">
      <c r="A9" s="19"/>
      <c r="B9" s="19">
        <v>1</v>
      </c>
      <c r="C9" s="19">
        <v>2</v>
      </c>
      <c r="D9" s="19">
        <v>3</v>
      </c>
      <c r="E9" s="19">
        <v>4</v>
      </c>
    </row>
    <row r="10" spans="1:5" ht="41.25" customHeight="1" x14ac:dyDescent="0.25">
      <c r="A10" s="4"/>
      <c r="B10" s="25" t="s">
        <v>160</v>
      </c>
      <c r="C10" s="6" t="s">
        <v>29</v>
      </c>
      <c r="D10" s="6" t="s">
        <v>29</v>
      </c>
      <c r="E10" s="6" t="s">
        <v>29</v>
      </c>
    </row>
    <row r="11" spans="1:5" x14ac:dyDescent="0.25">
      <c r="A11" s="4"/>
      <c r="B11" s="4" t="s">
        <v>30</v>
      </c>
      <c r="C11" s="4" t="s">
        <v>29</v>
      </c>
      <c r="D11" s="4" t="s">
        <v>29</v>
      </c>
      <c r="E11" s="4" t="s">
        <v>29</v>
      </c>
    </row>
    <row r="12" spans="1:5" x14ac:dyDescent="0.25">
      <c r="A12" s="4" t="s">
        <v>7</v>
      </c>
      <c r="B12" s="4" t="s">
        <v>159</v>
      </c>
      <c r="C12" s="41">
        <v>7</v>
      </c>
      <c r="D12" s="41">
        <v>11</v>
      </c>
      <c r="E12" s="41">
        <v>11</v>
      </c>
    </row>
    <row r="13" spans="1:5" ht="30" x14ac:dyDescent="0.25">
      <c r="A13" s="4" t="s">
        <v>8</v>
      </c>
      <c r="B13" s="4" t="s">
        <v>249</v>
      </c>
      <c r="C13" s="105">
        <v>1500166</v>
      </c>
      <c r="D13" s="105">
        <v>2132101</v>
      </c>
      <c r="E13" s="105">
        <v>1593616</v>
      </c>
    </row>
    <row r="14" spans="1:5" x14ac:dyDescent="0.25">
      <c r="A14" s="4"/>
      <c r="B14" s="4"/>
      <c r="C14" s="4"/>
      <c r="D14" s="4"/>
      <c r="E14" s="4"/>
    </row>
    <row r="15" spans="1:5" s="2" customFormat="1" x14ac:dyDescent="0.25">
      <c r="A15" s="5" t="s">
        <v>6</v>
      </c>
      <c r="B15" s="5" t="s">
        <v>4</v>
      </c>
      <c r="C15" s="5" t="s">
        <v>29</v>
      </c>
      <c r="D15" s="5" t="s">
        <v>29</v>
      </c>
      <c r="E15" s="5" t="s">
        <v>29</v>
      </c>
    </row>
    <row r="16" spans="1:5" ht="41.25" customHeight="1" x14ac:dyDescent="0.25">
      <c r="A16" s="4"/>
      <c r="B16" s="25" t="s">
        <v>161</v>
      </c>
      <c r="C16" s="4" t="s">
        <v>29</v>
      </c>
      <c r="D16" s="4" t="s">
        <v>29</v>
      </c>
      <c r="E16" s="4" t="s">
        <v>29</v>
      </c>
    </row>
    <row r="17" spans="1:5" x14ac:dyDescent="0.25">
      <c r="A17" s="4"/>
      <c r="B17" s="4" t="s">
        <v>30</v>
      </c>
      <c r="C17" s="4"/>
      <c r="D17" s="4"/>
      <c r="E17" s="4"/>
    </row>
    <row r="18" spans="1:5" x14ac:dyDescent="0.25">
      <c r="A18" s="4" t="s">
        <v>9</v>
      </c>
      <c r="B18" s="4" t="s">
        <v>162</v>
      </c>
      <c r="C18" s="41">
        <v>1192</v>
      </c>
      <c r="D18" s="41">
        <v>176</v>
      </c>
      <c r="E18" s="41">
        <v>10</v>
      </c>
    </row>
    <row r="19" spans="1:5" ht="30" x14ac:dyDescent="0.25">
      <c r="A19" s="4" t="s">
        <v>10</v>
      </c>
      <c r="B19" s="4" t="s">
        <v>250</v>
      </c>
      <c r="C19" s="105">
        <v>35088019</v>
      </c>
      <c r="D19" s="105">
        <v>29284655</v>
      </c>
      <c r="E19" s="105">
        <v>38225397</v>
      </c>
    </row>
    <row r="20" spans="1:5" x14ac:dyDescent="0.25">
      <c r="A20" s="4" t="s">
        <v>33</v>
      </c>
      <c r="B20" s="4" t="s">
        <v>163</v>
      </c>
      <c r="C20" s="41">
        <v>372</v>
      </c>
      <c r="D20" s="41">
        <v>194</v>
      </c>
      <c r="E20" s="41">
        <v>30</v>
      </c>
    </row>
    <row r="21" spans="1:5" x14ac:dyDescent="0.25">
      <c r="A21" s="4"/>
      <c r="B21" s="4"/>
      <c r="C21" s="4"/>
      <c r="D21" s="4"/>
      <c r="E21" s="4"/>
    </row>
    <row r="22" spans="1:5" x14ac:dyDescent="0.25">
      <c r="A22" s="4"/>
      <c r="B22" s="4"/>
      <c r="C22" s="4"/>
      <c r="D22" s="4"/>
      <c r="E22" s="4"/>
    </row>
    <row r="28" spans="1:5" ht="26.25" x14ac:dyDescent="0.25">
      <c r="B28" s="26" t="s">
        <v>91</v>
      </c>
      <c r="C28" s="27"/>
      <c r="D28" s="18"/>
      <c r="E28" s="18"/>
    </row>
    <row r="29" spans="1:5" x14ac:dyDescent="0.25">
      <c r="B29" s="17" t="s">
        <v>92</v>
      </c>
      <c r="C29" s="65" t="s">
        <v>156</v>
      </c>
      <c r="D29" s="66"/>
      <c r="E29" s="67"/>
    </row>
    <row r="30" spans="1:5" x14ac:dyDescent="0.25">
      <c r="B30" s="17" t="s">
        <v>95</v>
      </c>
      <c r="C30" s="65" t="s">
        <v>157</v>
      </c>
      <c r="D30" s="66"/>
      <c r="E30" s="67"/>
    </row>
    <row r="31" spans="1:5" x14ac:dyDescent="0.25">
      <c r="B31" s="17" t="s">
        <v>93</v>
      </c>
      <c r="C31" s="65">
        <v>67845111</v>
      </c>
      <c r="D31" s="66"/>
      <c r="E31" s="67"/>
    </row>
    <row r="32" spans="1:5" ht="15" customHeight="1" x14ac:dyDescent="0.25">
      <c r="B32" s="17" t="s">
        <v>94</v>
      </c>
      <c r="C32" s="65" t="s">
        <v>158</v>
      </c>
      <c r="D32" s="66"/>
      <c r="E32" s="67"/>
    </row>
  </sheetData>
  <mergeCells count="8">
    <mergeCell ref="C31:E31"/>
    <mergeCell ref="C32:E32"/>
    <mergeCell ref="B4:E4"/>
    <mergeCell ref="C6:E6"/>
    <mergeCell ref="C1:E1"/>
    <mergeCell ref="C29:E29"/>
    <mergeCell ref="C30:E30"/>
    <mergeCell ref="C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Normal="100" workbookViewId="0">
      <selection activeCell="B46" sqref="B46"/>
    </sheetView>
  </sheetViews>
  <sheetFormatPr defaultRowHeight="15" x14ac:dyDescent="0.25"/>
  <cols>
    <col min="1" max="1" width="5.42578125" style="1" customWidth="1"/>
    <col min="2" max="2" width="40.140625" style="1" customWidth="1"/>
    <col min="3" max="3" width="12.42578125" style="1" customWidth="1"/>
    <col min="4" max="4" width="12.7109375" style="1" customWidth="1"/>
    <col min="5" max="5" width="12.85546875" style="1" customWidth="1"/>
    <col min="6" max="16384" width="9.140625" style="1"/>
  </cols>
  <sheetData>
    <row r="1" spans="1:6" x14ac:dyDescent="0.25">
      <c r="C1" s="64" t="s">
        <v>72</v>
      </c>
      <c r="D1" s="64"/>
      <c r="E1" s="64"/>
    </row>
    <row r="2" spans="1:6" ht="15" customHeight="1" x14ac:dyDescent="0.25">
      <c r="C2" s="64" t="s">
        <v>144</v>
      </c>
      <c r="D2" s="64"/>
      <c r="E2" s="64"/>
    </row>
    <row r="3" spans="1:6" ht="44.25" customHeight="1" x14ac:dyDescent="0.25">
      <c r="C3" s="64"/>
      <c r="D3" s="64"/>
      <c r="E3" s="64"/>
    </row>
    <row r="4" spans="1:6" s="3" customFormat="1" ht="30" customHeight="1" x14ac:dyDescent="0.3">
      <c r="A4" s="3" t="s">
        <v>25</v>
      </c>
      <c r="B4" s="63" t="s">
        <v>99</v>
      </c>
      <c r="C4" s="63"/>
      <c r="D4" s="63"/>
      <c r="E4" s="63"/>
    </row>
    <row r="5" spans="1:6" x14ac:dyDescent="0.25">
      <c r="B5" s="21" t="s">
        <v>251</v>
      </c>
    </row>
    <row r="6" spans="1:6" ht="45" x14ac:dyDescent="0.25">
      <c r="A6" s="38" t="s">
        <v>0</v>
      </c>
      <c r="B6" s="38" t="s">
        <v>30</v>
      </c>
      <c r="C6" s="38" t="s">
        <v>103</v>
      </c>
      <c r="D6" s="38" t="s">
        <v>101</v>
      </c>
      <c r="E6" s="38" t="s">
        <v>102</v>
      </c>
    </row>
    <row r="7" spans="1:6" s="20" customFormat="1" ht="16.5" customHeight="1" x14ac:dyDescent="0.25">
      <c r="A7" s="19"/>
      <c r="B7" s="19">
        <v>1</v>
      </c>
      <c r="C7" s="19">
        <v>2</v>
      </c>
      <c r="D7" s="19">
        <v>3</v>
      </c>
      <c r="E7" s="19">
        <v>4</v>
      </c>
    </row>
    <row r="8" spans="1:6" s="2" customFormat="1" ht="30" x14ac:dyDescent="0.25">
      <c r="A8" s="5" t="s">
        <v>5</v>
      </c>
      <c r="B8" s="5" t="s">
        <v>12</v>
      </c>
      <c r="C8" s="49">
        <v>516961</v>
      </c>
      <c r="D8" s="49">
        <v>379735</v>
      </c>
      <c r="E8" s="49">
        <v>103127</v>
      </c>
    </row>
    <row r="9" spans="1:6" x14ac:dyDescent="0.25">
      <c r="A9" s="4"/>
      <c r="B9" s="4"/>
      <c r="C9" s="4"/>
      <c r="D9" s="4"/>
      <c r="E9" s="4"/>
    </row>
    <row r="10" spans="1:6" s="2" customFormat="1" x14ac:dyDescent="0.25">
      <c r="A10" s="5" t="s">
        <v>6</v>
      </c>
      <c r="B10" s="5" t="s">
        <v>73</v>
      </c>
      <c r="C10" s="5" t="s">
        <v>29</v>
      </c>
      <c r="D10" s="5" t="s">
        <v>29</v>
      </c>
      <c r="E10" s="5" t="s">
        <v>29</v>
      </c>
    </row>
    <row r="11" spans="1:6" x14ac:dyDescent="0.25">
      <c r="A11" s="4" t="s">
        <v>9</v>
      </c>
      <c r="B11" s="4" t="s">
        <v>32</v>
      </c>
      <c r="C11" s="50">
        <v>6771056</v>
      </c>
      <c r="D11" s="50">
        <v>6738414</v>
      </c>
      <c r="E11" s="50">
        <v>6723998</v>
      </c>
      <c r="F11" s="2"/>
    </row>
    <row r="12" spans="1:6" x14ac:dyDescent="0.25">
      <c r="A12" s="4" t="s">
        <v>10</v>
      </c>
      <c r="B12" s="4" t="s">
        <v>16</v>
      </c>
      <c r="C12" s="51">
        <v>6553003</v>
      </c>
      <c r="D12" s="51">
        <v>6564109</v>
      </c>
      <c r="E12" s="51">
        <v>6461533</v>
      </c>
      <c r="F12" s="2"/>
    </row>
    <row r="13" spans="1:6" s="7" customFormat="1" x14ac:dyDescent="0.25">
      <c r="A13" s="8"/>
      <c r="B13" s="8" t="s">
        <v>13</v>
      </c>
      <c r="C13" s="8" t="s">
        <v>29</v>
      </c>
      <c r="D13" s="8" t="s">
        <v>29</v>
      </c>
      <c r="E13" s="8" t="s">
        <v>29</v>
      </c>
    </row>
    <row r="14" spans="1:6" s="31" customFormat="1" x14ac:dyDescent="0.25">
      <c r="A14" s="36" t="s">
        <v>33</v>
      </c>
      <c r="B14" s="36" t="s">
        <v>137</v>
      </c>
      <c r="C14" s="51">
        <v>6299332</v>
      </c>
      <c r="D14" s="51">
        <v>6299332</v>
      </c>
      <c r="E14" s="51">
        <v>6299332</v>
      </c>
      <c r="F14" s="2"/>
    </row>
    <row r="15" spans="1:6" s="31" customFormat="1" x14ac:dyDescent="0.25">
      <c r="A15" s="36"/>
      <c r="B15" s="8" t="s">
        <v>13</v>
      </c>
      <c r="C15" s="8" t="s">
        <v>29</v>
      </c>
      <c r="D15" s="8" t="s">
        <v>29</v>
      </c>
      <c r="E15" s="8" t="s">
        <v>29</v>
      </c>
      <c r="F15" s="2"/>
    </row>
    <row r="16" spans="1:6" x14ac:dyDescent="0.25">
      <c r="A16" s="4" t="s">
        <v>34</v>
      </c>
      <c r="B16" s="4" t="s">
        <v>14</v>
      </c>
      <c r="C16" s="52">
        <v>6299332</v>
      </c>
      <c r="D16" s="52">
        <v>6299332</v>
      </c>
      <c r="E16" s="52">
        <v>6299332</v>
      </c>
      <c r="F16" s="2"/>
    </row>
    <row r="17" spans="1:6" x14ac:dyDescent="0.25">
      <c r="A17" s="4"/>
      <c r="B17" s="4"/>
      <c r="C17" s="4"/>
      <c r="D17" s="4"/>
      <c r="E17" s="4"/>
      <c r="F17" s="2"/>
    </row>
    <row r="18" spans="1:6" x14ac:dyDescent="0.25">
      <c r="A18" s="4" t="s">
        <v>138</v>
      </c>
      <c r="B18" s="4" t="s">
        <v>19</v>
      </c>
      <c r="C18" s="51">
        <v>1319100</v>
      </c>
      <c r="D18" s="51">
        <v>920126</v>
      </c>
      <c r="E18" s="51">
        <v>202966</v>
      </c>
      <c r="F18" s="2"/>
    </row>
    <row r="19" spans="1:6" x14ac:dyDescent="0.25">
      <c r="A19" s="4"/>
      <c r="B19" s="4"/>
      <c r="C19" s="4"/>
      <c r="D19" s="4"/>
      <c r="E19" s="4"/>
      <c r="F19" s="2"/>
    </row>
    <row r="20" spans="1:6" s="2" customFormat="1" x14ac:dyDescent="0.25">
      <c r="A20" s="5" t="s">
        <v>25</v>
      </c>
      <c r="B20" s="5" t="s">
        <v>35</v>
      </c>
      <c r="C20" s="5" t="s">
        <v>29</v>
      </c>
      <c r="D20" s="5" t="s">
        <v>29</v>
      </c>
      <c r="E20" s="5" t="s">
        <v>29</v>
      </c>
    </row>
    <row r="21" spans="1:6" x14ac:dyDescent="0.25">
      <c r="A21" s="4" t="s">
        <v>36</v>
      </c>
      <c r="B21" s="4" t="s">
        <v>147</v>
      </c>
      <c r="C21" s="52">
        <f>C23+C24</f>
        <v>680675</v>
      </c>
      <c r="D21" s="52">
        <f t="shared" ref="D21:E21" si="0">D23+D24</f>
        <v>699663</v>
      </c>
      <c r="E21" s="52">
        <f t="shared" si="0"/>
        <v>377945</v>
      </c>
      <c r="F21" s="2"/>
    </row>
    <row r="22" spans="1:6" s="7" customFormat="1" x14ac:dyDescent="0.25">
      <c r="A22" s="8"/>
      <c r="B22" s="8" t="s">
        <v>13</v>
      </c>
      <c r="C22" s="8" t="s">
        <v>29</v>
      </c>
      <c r="D22" s="8" t="s">
        <v>29</v>
      </c>
      <c r="E22" s="8" t="s">
        <v>29</v>
      </c>
      <c r="F22" s="2"/>
    </row>
    <row r="23" spans="1:6" x14ac:dyDescent="0.25">
      <c r="A23" s="4" t="s">
        <v>37</v>
      </c>
      <c r="B23" s="4" t="s">
        <v>15</v>
      </c>
      <c r="C23" s="51">
        <v>206362</v>
      </c>
      <c r="D23" s="51">
        <v>157205</v>
      </c>
      <c r="E23" s="51">
        <v>198404</v>
      </c>
      <c r="F23" s="2"/>
    </row>
    <row r="24" spans="1:6" x14ac:dyDescent="0.25">
      <c r="A24" s="4" t="s">
        <v>38</v>
      </c>
      <c r="B24" s="4" t="s">
        <v>39</v>
      </c>
      <c r="C24" s="51">
        <v>474313</v>
      </c>
      <c r="D24" s="51">
        <v>542458</v>
      </c>
      <c r="E24" s="51">
        <v>179541</v>
      </c>
      <c r="F24" s="2"/>
    </row>
    <row r="25" spans="1:6" x14ac:dyDescent="0.25">
      <c r="A25" s="4"/>
      <c r="B25" s="4"/>
      <c r="C25" s="4"/>
      <c r="D25" s="4"/>
      <c r="E25" s="4"/>
      <c r="F25" s="2"/>
    </row>
    <row r="26" spans="1:6" x14ac:dyDescent="0.25">
      <c r="A26" s="4" t="s">
        <v>40</v>
      </c>
      <c r="B26" s="4" t="s">
        <v>42</v>
      </c>
      <c r="C26" s="52">
        <v>672338</v>
      </c>
      <c r="D26" s="52">
        <v>684626</v>
      </c>
      <c r="E26" s="52">
        <v>377774</v>
      </c>
      <c r="F26" s="2"/>
    </row>
    <row r="27" spans="1:6" s="7" customFormat="1" x14ac:dyDescent="0.25">
      <c r="A27" s="8"/>
      <c r="B27" s="8" t="s">
        <v>13</v>
      </c>
      <c r="C27" s="8" t="s">
        <v>29</v>
      </c>
      <c r="D27" s="8" t="s">
        <v>29</v>
      </c>
      <c r="E27" s="8" t="s">
        <v>29</v>
      </c>
      <c r="F27" s="2"/>
    </row>
    <row r="28" spans="1:6" ht="16.5" customHeight="1" x14ac:dyDescent="0.25">
      <c r="A28" s="4" t="s">
        <v>41</v>
      </c>
      <c r="B28" s="4" t="s">
        <v>149</v>
      </c>
      <c r="C28" s="51">
        <v>511629</v>
      </c>
      <c r="D28" s="51">
        <v>498166</v>
      </c>
      <c r="E28" s="51">
        <v>236271</v>
      </c>
      <c r="F28" s="2"/>
    </row>
    <row r="29" spans="1:6" x14ac:dyDescent="0.25">
      <c r="A29" s="4"/>
      <c r="B29" s="4"/>
      <c r="C29" s="4"/>
      <c r="D29" s="4"/>
      <c r="E29" s="4"/>
      <c r="F29" s="2"/>
    </row>
    <row r="30" spans="1:6" x14ac:dyDescent="0.25">
      <c r="A30" s="4" t="s">
        <v>43</v>
      </c>
      <c r="B30" s="4" t="s">
        <v>18</v>
      </c>
      <c r="C30" s="53">
        <v>22706</v>
      </c>
      <c r="D30" s="53">
        <f>13855+D31</f>
        <v>28892</v>
      </c>
      <c r="E30" s="53">
        <v>13371</v>
      </c>
      <c r="F30" s="2"/>
    </row>
    <row r="31" spans="1:6" x14ac:dyDescent="0.25">
      <c r="A31" s="4" t="s">
        <v>44</v>
      </c>
      <c r="B31" s="4" t="s">
        <v>46</v>
      </c>
      <c r="C31" s="54">
        <v>4368</v>
      </c>
      <c r="D31" s="54">
        <v>15037</v>
      </c>
      <c r="E31" s="54">
        <v>171</v>
      </c>
      <c r="F31" s="2"/>
    </row>
    <row r="32" spans="1:6" x14ac:dyDescent="0.25">
      <c r="A32" s="4"/>
      <c r="B32" s="4"/>
      <c r="C32" s="4"/>
      <c r="D32" s="4"/>
      <c r="E32" s="4"/>
      <c r="F32" s="2"/>
    </row>
    <row r="33" spans="1:6" s="2" customFormat="1" x14ac:dyDescent="0.25">
      <c r="A33" s="5" t="s">
        <v>26</v>
      </c>
      <c r="B33" s="5" t="s">
        <v>75</v>
      </c>
      <c r="C33" s="5" t="s">
        <v>29</v>
      </c>
      <c r="D33" s="5" t="s">
        <v>29</v>
      </c>
      <c r="E33" s="5" t="s">
        <v>29</v>
      </c>
    </row>
    <row r="34" spans="1:6" x14ac:dyDescent="0.25">
      <c r="A34" s="4" t="s">
        <v>45</v>
      </c>
      <c r="B34" s="9" t="s">
        <v>66</v>
      </c>
      <c r="C34" s="55">
        <f>C31/C12</f>
        <v>6.6656462693516245E-4</v>
      </c>
      <c r="D34" s="55">
        <f t="shared" ref="D34:E34" si="1">D31/D12</f>
        <v>2.2907907227012838E-3</v>
      </c>
      <c r="E34" s="55">
        <f t="shared" si="1"/>
        <v>2.6464308082927069E-5</v>
      </c>
      <c r="F34" s="2"/>
    </row>
    <row r="35" spans="1:6" x14ac:dyDescent="0.25">
      <c r="A35" s="4" t="s">
        <v>47</v>
      </c>
      <c r="B35" s="9" t="s">
        <v>65</v>
      </c>
      <c r="C35" s="55">
        <f>C31/C11</f>
        <v>6.4509878518210454E-4</v>
      </c>
      <c r="D35" s="55">
        <f t="shared" ref="D35:E35" si="2">D31/D11</f>
        <v>2.2315340078540736E-3</v>
      </c>
      <c r="E35" s="55">
        <f t="shared" si="2"/>
        <v>2.5431298462611082E-5</v>
      </c>
      <c r="F35" s="2"/>
    </row>
    <row r="36" spans="1:6" x14ac:dyDescent="0.25">
      <c r="A36" s="4" t="s">
        <v>48</v>
      </c>
      <c r="B36" s="9" t="s">
        <v>68</v>
      </c>
      <c r="C36" s="56">
        <f>C30/C23</f>
        <v>0.11002994737403204</v>
      </c>
      <c r="D36" s="56">
        <f t="shared" ref="D36:E36" si="3">D30/D23</f>
        <v>0.1837855030056296</v>
      </c>
      <c r="E36" s="56">
        <f t="shared" si="3"/>
        <v>6.7392794500110889E-2</v>
      </c>
      <c r="F36" s="2"/>
    </row>
    <row r="37" spans="1:6" ht="16.5" customHeight="1" x14ac:dyDescent="0.25">
      <c r="A37" s="4" t="s">
        <v>49</v>
      </c>
      <c r="B37" s="4" t="s">
        <v>20</v>
      </c>
      <c r="C37" s="56">
        <f>C12/C11</f>
        <v>0.96779630828632934</v>
      </c>
      <c r="D37" s="56">
        <f t="shared" ref="D37:E37" si="4">D12/D11</f>
        <v>0.97413263714577347</v>
      </c>
      <c r="E37" s="56">
        <f t="shared" si="4"/>
        <v>0.9609659312807648</v>
      </c>
      <c r="F37" s="2"/>
    </row>
    <row r="38" spans="1:6" x14ac:dyDescent="0.25">
      <c r="A38" s="4"/>
      <c r="B38" s="4"/>
      <c r="C38" s="4"/>
      <c r="D38" s="4"/>
      <c r="E38" s="4"/>
      <c r="F38" s="2"/>
    </row>
    <row r="39" spans="1:6" s="2" customFormat="1" x14ac:dyDescent="0.25">
      <c r="A39" s="5" t="s">
        <v>27</v>
      </c>
      <c r="B39" s="5" t="s">
        <v>150</v>
      </c>
      <c r="C39" s="59">
        <f>C41+C43+C44+C45+C46+C47</f>
        <v>250903</v>
      </c>
      <c r="D39" s="59">
        <f t="shared" ref="D39:E39" si="5">D41+D43+D44+D45+D46+D47</f>
        <v>236564.39499999996</v>
      </c>
      <c r="E39" s="59">
        <f t="shared" si="5"/>
        <v>85586.17</v>
      </c>
    </row>
    <row r="40" spans="1:6" x14ac:dyDescent="0.25">
      <c r="A40" s="4"/>
      <c r="B40" s="8" t="s">
        <v>13</v>
      </c>
      <c r="C40" s="4" t="s">
        <v>29</v>
      </c>
      <c r="D40" s="4" t="s">
        <v>29</v>
      </c>
      <c r="E40" s="4" t="s">
        <v>29</v>
      </c>
      <c r="F40" s="2"/>
    </row>
    <row r="41" spans="1:6" x14ac:dyDescent="0.25">
      <c r="A41" s="4" t="s">
        <v>50</v>
      </c>
      <c r="B41" s="4" t="s">
        <v>252</v>
      </c>
      <c r="C41" s="52">
        <v>3931</v>
      </c>
      <c r="D41" s="52">
        <f>D31*0.27</f>
        <v>4059.9900000000002</v>
      </c>
      <c r="E41" s="52">
        <f>E31*0.27</f>
        <v>46.17</v>
      </c>
      <c r="F41" s="2"/>
    </row>
    <row r="42" spans="1:6" ht="15" customHeight="1" x14ac:dyDescent="0.25">
      <c r="A42" s="4" t="s">
        <v>135</v>
      </c>
      <c r="B42" s="4" t="s">
        <v>136</v>
      </c>
      <c r="C42" s="57">
        <v>0.9</v>
      </c>
      <c r="D42" s="57">
        <v>0.27</v>
      </c>
      <c r="E42" s="57">
        <v>0.27</v>
      </c>
      <c r="F42" s="2"/>
    </row>
    <row r="43" spans="1:6" x14ac:dyDescent="0.25">
      <c r="A43" s="4" t="s">
        <v>51</v>
      </c>
      <c r="B43" s="4" t="s">
        <v>257</v>
      </c>
      <c r="C43" s="51">
        <v>3219</v>
      </c>
      <c r="D43" s="51">
        <f>D31*0.15</f>
        <v>2255.5499999999997</v>
      </c>
      <c r="E43" s="51">
        <v>18</v>
      </c>
      <c r="F43" s="2"/>
    </row>
    <row r="44" spans="1:6" x14ac:dyDescent="0.25">
      <c r="A44" s="4" t="s">
        <v>52</v>
      </c>
      <c r="B44" s="4" t="s">
        <v>256</v>
      </c>
      <c r="C44" s="51">
        <v>0</v>
      </c>
      <c r="D44" s="51">
        <v>0</v>
      </c>
      <c r="E44" s="51">
        <v>0</v>
      </c>
      <c r="F44" s="2"/>
    </row>
    <row r="45" spans="1:6" x14ac:dyDescent="0.25">
      <c r="A45" s="4" t="s">
        <v>53</v>
      </c>
      <c r="B45" s="4" t="s">
        <v>255</v>
      </c>
      <c r="C45" s="51">
        <v>0</v>
      </c>
      <c r="D45" s="51">
        <v>0</v>
      </c>
      <c r="E45" s="51">
        <v>0</v>
      </c>
      <c r="F45" s="2"/>
    </row>
    <row r="46" spans="1:6" ht="30" x14ac:dyDescent="0.25">
      <c r="A46" s="4" t="s">
        <v>54</v>
      </c>
      <c r="B46" s="4" t="s">
        <v>254</v>
      </c>
      <c r="C46" s="51">
        <v>100170</v>
      </c>
      <c r="D46" s="51">
        <v>96792</v>
      </c>
      <c r="E46" s="51">
        <v>45407</v>
      </c>
      <c r="F46" s="2"/>
    </row>
    <row r="47" spans="1:6" x14ac:dyDescent="0.25">
      <c r="A47" s="4" t="s">
        <v>74</v>
      </c>
      <c r="B47" s="4" t="s">
        <v>253</v>
      </c>
      <c r="C47" s="51">
        <v>143583</v>
      </c>
      <c r="D47" s="51">
        <f>(D28-D46)*0.11+(D28-D46)*0.89*0.25</f>
        <v>133456.85499999998</v>
      </c>
      <c r="E47" s="51">
        <v>40115</v>
      </c>
      <c r="F47" s="2"/>
    </row>
    <row r="48" spans="1:6" x14ac:dyDescent="0.25">
      <c r="A48" s="4"/>
      <c r="B48" s="4"/>
      <c r="C48" s="4"/>
      <c r="D48" s="4"/>
      <c r="E48" s="4"/>
      <c r="F48" s="2"/>
    </row>
    <row r="49" spans="1:6" s="2" customFormat="1" x14ac:dyDescent="0.25">
      <c r="A49" s="5" t="s">
        <v>55</v>
      </c>
      <c r="B49" s="5" t="s">
        <v>56</v>
      </c>
      <c r="C49" s="5" t="s">
        <v>29</v>
      </c>
      <c r="D49" s="5" t="s">
        <v>29</v>
      </c>
      <c r="E49" s="5" t="s">
        <v>29</v>
      </c>
    </row>
    <row r="50" spans="1:6" x14ac:dyDescent="0.25">
      <c r="A50" s="4" t="s">
        <v>57</v>
      </c>
      <c r="B50" s="4" t="s">
        <v>76</v>
      </c>
      <c r="C50" s="52">
        <v>33</v>
      </c>
      <c r="D50" s="52">
        <v>33</v>
      </c>
      <c r="E50" s="52">
        <v>20</v>
      </c>
      <c r="F50" s="2"/>
    </row>
    <row r="51" spans="1:6" ht="32.25" customHeight="1" x14ac:dyDescent="0.25">
      <c r="A51" s="4" t="s">
        <v>58</v>
      </c>
      <c r="B51" s="4" t="s">
        <v>142</v>
      </c>
      <c r="C51" s="58">
        <f>C39/C16</f>
        <v>3.9830096270525195E-2</v>
      </c>
      <c r="D51" s="58">
        <f t="shared" ref="D51:E51" si="6">D39/D16</f>
        <v>3.7553885872343283E-2</v>
      </c>
      <c r="E51" s="58">
        <f t="shared" si="6"/>
        <v>1.3586546954502477E-2</v>
      </c>
      <c r="F51" s="2"/>
    </row>
    <row r="52" spans="1:6" ht="38.25" customHeight="1" x14ac:dyDescent="0.25">
      <c r="A52" s="4" t="s">
        <v>59</v>
      </c>
      <c r="B52" s="4" t="s">
        <v>143</v>
      </c>
      <c r="C52" s="58">
        <f>C39/C8</f>
        <v>0.48534222117335735</v>
      </c>
      <c r="D52" s="58">
        <f t="shared" ref="D52:E52" si="7">D39/D8</f>
        <v>0.62297232280406067</v>
      </c>
      <c r="E52" s="58">
        <f t="shared" si="7"/>
        <v>0.82991040173766328</v>
      </c>
      <c r="F52" s="2"/>
    </row>
    <row r="55" spans="1:6" ht="26.25" x14ac:dyDescent="0.25">
      <c r="B55" s="26" t="s">
        <v>91</v>
      </c>
      <c r="C55" s="27"/>
      <c r="D55" s="18"/>
      <c r="E55" s="18"/>
    </row>
    <row r="56" spans="1:6" x14ac:dyDescent="0.25">
      <c r="B56" s="17" t="s">
        <v>92</v>
      </c>
      <c r="C56" s="65" t="s">
        <v>156</v>
      </c>
      <c r="D56" s="66"/>
      <c r="E56" s="67"/>
    </row>
    <row r="57" spans="1:6" x14ac:dyDescent="0.25">
      <c r="B57" s="17" t="s">
        <v>95</v>
      </c>
      <c r="C57" s="65" t="s">
        <v>157</v>
      </c>
      <c r="D57" s="66"/>
      <c r="E57" s="67"/>
    </row>
    <row r="58" spans="1:6" x14ac:dyDescent="0.25">
      <c r="B58" s="17" t="s">
        <v>93</v>
      </c>
      <c r="C58" s="65">
        <v>67845111</v>
      </c>
      <c r="D58" s="66"/>
      <c r="E58" s="67"/>
    </row>
    <row r="59" spans="1:6" x14ac:dyDescent="0.25">
      <c r="B59" s="17" t="s">
        <v>94</v>
      </c>
      <c r="C59" s="65" t="s">
        <v>158</v>
      </c>
      <c r="D59" s="66"/>
      <c r="E59" s="67"/>
    </row>
  </sheetData>
  <mergeCells count="7">
    <mergeCell ref="C57:E57"/>
    <mergeCell ref="C58:E58"/>
    <mergeCell ref="C59:E59"/>
    <mergeCell ref="B4:E4"/>
    <mergeCell ref="C1:E1"/>
    <mergeCell ref="C56:E56"/>
    <mergeCell ref="C2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B7" sqref="B7"/>
    </sheetView>
  </sheetViews>
  <sheetFormatPr defaultRowHeight="15" x14ac:dyDescent="0.25"/>
  <cols>
    <col min="1" max="1" width="5.28515625" style="1" customWidth="1"/>
    <col min="2" max="2" width="24.140625" style="1" customWidth="1"/>
    <col min="3" max="3" width="49.42578125" style="1" customWidth="1"/>
    <col min="4" max="4" width="12.5703125" style="1" customWidth="1"/>
    <col min="5" max="5" width="12.28515625" style="1" customWidth="1"/>
    <col min="6" max="6" width="10.7109375" style="1" customWidth="1"/>
    <col min="7" max="16384" width="9.140625" style="1"/>
  </cols>
  <sheetData>
    <row r="1" spans="1:6" x14ac:dyDescent="0.25">
      <c r="D1" s="64" t="s">
        <v>77</v>
      </c>
      <c r="E1" s="64"/>
      <c r="F1" s="64"/>
    </row>
    <row r="2" spans="1:6" ht="15" customHeight="1" x14ac:dyDescent="0.25">
      <c r="D2" s="64" t="s">
        <v>144</v>
      </c>
      <c r="E2" s="64"/>
      <c r="F2" s="64"/>
    </row>
    <row r="3" spans="1:6" ht="50.25" customHeight="1" x14ac:dyDescent="0.25">
      <c r="D3" s="64"/>
      <c r="E3" s="64"/>
      <c r="F3" s="64"/>
    </row>
    <row r="4" spans="1:6" s="3" customFormat="1" ht="30" customHeight="1" x14ac:dyDescent="0.3">
      <c r="A4" s="3" t="s">
        <v>110</v>
      </c>
      <c r="B4" s="63" t="s">
        <v>139</v>
      </c>
      <c r="C4" s="63"/>
      <c r="D4" s="63"/>
      <c r="E4" s="63"/>
      <c r="F4" s="63"/>
    </row>
    <row r="5" spans="1:6" s="13" customFormat="1" ht="30" customHeight="1" x14ac:dyDescent="0.3"/>
    <row r="6" spans="1:6" s="13" customFormat="1" ht="30" customHeight="1" x14ac:dyDescent="0.3">
      <c r="A6" s="13" t="s">
        <v>45</v>
      </c>
      <c r="B6" s="24" t="s">
        <v>80</v>
      </c>
    </row>
    <row r="7" spans="1:6" ht="15" customHeight="1" x14ac:dyDescent="0.25">
      <c r="B7" s="21" t="s">
        <v>251</v>
      </c>
    </row>
    <row r="8" spans="1:6" s="2" customFormat="1" ht="45" x14ac:dyDescent="0.25">
      <c r="A8" s="38" t="s">
        <v>0</v>
      </c>
      <c r="B8" s="38" t="s">
        <v>67</v>
      </c>
      <c r="C8" s="38" t="s">
        <v>11</v>
      </c>
      <c r="D8" s="38" t="s">
        <v>109</v>
      </c>
      <c r="E8" s="38" t="s">
        <v>101</v>
      </c>
      <c r="F8" s="38" t="s">
        <v>102</v>
      </c>
    </row>
    <row r="9" spans="1:6" s="20" customFormat="1" ht="11.25" customHeight="1" x14ac:dyDescent="0.25">
      <c r="A9" s="19"/>
      <c r="B9" s="19">
        <v>1</v>
      </c>
      <c r="C9" s="19">
        <v>2</v>
      </c>
      <c r="D9" s="19">
        <v>3</v>
      </c>
      <c r="E9" s="19">
        <v>4</v>
      </c>
      <c r="F9" s="19">
        <v>5</v>
      </c>
    </row>
    <row r="10" spans="1:6" x14ac:dyDescent="0.25">
      <c r="A10" s="4" t="s">
        <v>5</v>
      </c>
      <c r="B10" s="4" t="s">
        <v>164</v>
      </c>
      <c r="C10" s="4"/>
      <c r="D10" s="43"/>
      <c r="E10" s="43"/>
      <c r="F10" s="43"/>
    </row>
    <row r="11" spans="1:6" x14ac:dyDescent="0.25">
      <c r="A11" s="4" t="s">
        <v>6</v>
      </c>
      <c r="B11" s="4" t="s">
        <v>164</v>
      </c>
      <c r="C11" s="4"/>
      <c r="D11" s="43"/>
      <c r="E11" s="43"/>
      <c r="F11" s="43"/>
    </row>
    <row r="12" spans="1:6" x14ac:dyDescent="0.25">
      <c r="A12" s="4" t="s">
        <v>31</v>
      </c>
      <c r="B12" s="4" t="s">
        <v>164</v>
      </c>
      <c r="C12" s="4"/>
      <c r="D12" s="43"/>
      <c r="E12" s="43"/>
      <c r="F12" s="43"/>
    </row>
    <row r="13" spans="1:6" x14ac:dyDescent="0.25">
      <c r="A13" s="4"/>
      <c r="B13" s="4"/>
      <c r="C13" s="4"/>
      <c r="D13" s="43"/>
      <c r="E13" s="43"/>
      <c r="F13" s="43"/>
    </row>
    <row r="14" spans="1:6" x14ac:dyDescent="0.25">
      <c r="A14" s="4"/>
      <c r="B14" s="4" t="s">
        <v>96</v>
      </c>
      <c r="C14" s="14" t="s">
        <v>29</v>
      </c>
      <c r="D14" s="43"/>
      <c r="E14" s="43"/>
      <c r="F14" s="4" t="s">
        <v>164</v>
      </c>
    </row>
    <row r="15" spans="1:6" s="2" customFormat="1" x14ac:dyDescent="0.25">
      <c r="A15" s="5"/>
      <c r="B15" s="5" t="s">
        <v>63</v>
      </c>
      <c r="C15" s="10" t="s">
        <v>29</v>
      </c>
      <c r="D15" s="42"/>
      <c r="E15" s="42"/>
      <c r="F15" s="42"/>
    </row>
    <row r="18" spans="2:5" ht="42.75" customHeight="1" x14ac:dyDescent="0.25">
      <c r="B18" s="26" t="s">
        <v>91</v>
      </c>
      <c r="C18" s="27"/>
      <c r="D18" s="18"/>
      <c r="E18" s="18"/>
    </row>
    <row r="19" spans="2:5" x14ac:dyDescent="0.25">
      <c r="B19" s="17" t="s">
        <v>92</v>
      </c>
      <c r="C19" s="65" t="s">
        <v>156</v>
      </c>
      <c r="D19" s="66"/>
      <c r="E19" s="67"/>
    </row>
    <row r="20" spans="2:5" x14ac:dyDescent="0.25">
      <c r="B20" s="17" t="s">
        <v>95</v>
      </c>
      <c r="C20" s="65" t="s">
        <v>157</v>
      </c>
      <c r="D20" s="66"/>
      <c r="E20" s="67"/>
    </row>
    <row r="21" spans="2:5" x14ac:dyDescent="0.25">
      <c r="B21" s="17" t="s">
        <v>93</v>
      </c>
      <c r="C21" s="65">
        <v>67845111</v>
      </c>
      <c r="D21" s="66"/>
      <c r="E21" s="67"/>
    </row>
    <row r="22" spans="2:5" x14ac:dyDescent="0.25">
      <c r="B22" s="17" t="s">
        <v>94</v>
      </c>
      <c r="C22" s="65" t="s">
        <v>158</v>
      </c>
      <c r="D22" s="66"/>
      <c r="E22" s="67"/>
    </row>
  </sheetData>
  <mergeCells count="7">
    <mergeCell ref="C19:E19"/>
    <mergeCell ref="C20:E20"/>
    <mergeCell ref="C21:E21"/>
    <mergeCell ref="C22:E22"/>
    <mergeCell ref="D1:F1"/>
    <mergeCell ref="B4:F4"/>
    <mergeCell ref="D2:F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B7" sqref="B7"/>
    </sheetView>
  </sheetViews>
  <sheetFormatPr defaultRowHeight="15" x14ac:dyDescent="0.25"/>
  <cols>
    <col min="1" max="1" width="5.28515625" style="1" customWidth="1"/>
    <col min="2" max="2" width="25.42578125" style="1" customWidth="1"/>
    <col min="3" max="3" width="33.28515625" style="1" customWidth="1"/>
    <col min="4" max="5" width="13" style="1" customWidth="1"/>
    <col min="6" max="6" width="12.85546875" style="1" customWidth="1"/>
    <col min="7" max="7" width="12.42578125" style="1" customWidth="1"/>
    <col min="8" max="16384" width="9.140625" style="1"/>
  </cols>
  <sheetData>
    <row r="1" spans="1:7" x14ac:dyDescent="0.25">
      <c r="D1" s="64" t="s">
        <v>77</v>
      </c>
      <c r="E1" s="64"/>
      <c r="F1" s="64"/>
      <c r="G1" s="64"/>
    </row>
    <row r="2" spans="1:7" ht="15" customHeight="1" x14ac:dyDescent="0.25">
      <c r="D2" s="64" t="s">
        <v>144</v>
      </c>
      <c r="E2" s="64"/>
      <c r="F2" s="64"/>
      <c r="G2" s="64"/>
    </row>
    <row r="3" spans="1:7" ht="32.25" customHeight="1" x14ac:dyDescent="0.25">
      <c r="D3" s="64"/>
      <c r="E3" s="64"/>
      <c r="F3" s="64"/>
      <c r="G3" s="64"/>
    </row>
    <row r="4" spans="1:7" s="13" customFormat="1" ht="30" customHeight="1" x14ac:dyDescent="0.3">
      <c r="A4" s="13" t="s">
        <v>110</v>
      </c>
      <c r="B4" s="63" t="s">
        <v>139</v>
      </c>
      <c r="C4" s="63"/>
      <c r="D4" s="63"/>
      <c r="E4" s="63"/>
      <c r="F4" s="63"/>
      <c r="G4" s="63"/>
    </row>
    <row r="5" spans="1:7" s="13" customFormat="1" ht="30" customHeight="1" x14ac:dyDescent="0.3"/>
    <row r="6" spans="1:7" s="13" customFormat="1" ht="30" customHeight="1" x14ac:dyDescent="0.3">
      <c r="A6" s="13" t="s">
        <v>47</v>
      </c>
      <c r="B6" s="24" t="s">
        <v>81</v>
      </c>
    </row>
    <row r="7" spans="1:7" ht="15" customHeight="1" x14ac:dyDescent="0.25">
      <c r="B7" s="21" t="s">
        <v>251</v>
      </c>
    </row>
    <row r="8" spans="1:7" s="2" customFormat="1" ht="75" x14ac:dyDescent="0.25">
      <c r="A8" s="38" t="s">
        <v>0</v>
      </c>
      <c r="B8" s="38" t="s">
        <v>67</v>
      </c>
      <c r="C8" s="38" t="s">
        <v>11</v>
      </c>
      <c r="D8" s="38" t="s">
        <v>82</v>
      </c>
      <c r="E8" s="38" t="s">
        <v>148</v>
      </c>
      <c r="F8" s="38" t="s">
        <v>102</v>
      </c>
      <c r="G8" s="38" t="s">
        <v>83</v>
      </c>
    </row>
    <row r="9" spans="1:7" s="20" customFormat="1" ht="11.25" customHeight="1" x14ac:dyDescent="0.25">
      <c r="A9" s="19"/>
      <c r="B9" s="19">
        <v>1</v>
      </c>
      <c r="C9" s="19">
        <v>2</v>
      </c>
      <c r="D9" s="19">
        <v>3</v>
      </c>
      <c r="E9" s="19">
        <v>4</v>
      </c>
      <c r="F9" s="19">
        <v>5</v>
      </c>
      <c r="G9" s="19">
        <v>6</v>
      </c>
    </row>
    <row r="10" spans="1:7" x14ac:dyDescent="0.25">
      <c r="A10" s="4" t="s">
        <v>5</v>
      </c>
      <c r="B10" s="4" t="s">
        <v>164</v>
      </c>
      <c r="C10" s="4"/>
      <c r="D10" s="43"/>
      <c r="E10" s="43"/>
      <c r="F10" s="43"/>
      <c r="G10" s="43"/>
    </row>
    <row r="11" spans="1:7" x14ac:dyDescent="0.25">
      <c r="A11" s="4" t="s">
        <v>6</v>
      </c>
      <c r="B11" s="4" t="s">
        <v>164</v>
      </c>
      <c r="C11" s="4"/>
      <c r="D11" s="43"/>
      <c r="E11" s="43"/>
      <c r="F11" s="43"/>
      <c r="G11" s="43"/>
    </row>
    <row r="12" spans="1:7" x14ac:dyDescent="0.25">
      <c r="A12" s="4" t="s">
        <v>31</v>
      </c>
      <c r="B12" s="4" t="s">
        <v>164</v>
      </c>
      <c r="C12" s="4"/>
      <c r="D12" s="43"/>
      <c r="E12" s="43"/>
      <c r="F12" s="43"/>
      <c r="G12" s="43"/>
    </row>
    <row r="13" spans="1:7" x14ac:dyDescent="0.25">
      <c r="A13" s="4"/>
      <c r="B13" s="4"/>
      <c r="C13" s="4"/>
      <c r="D13" s="43"/>
      <c r="E13" s="43"/>
      <c r="F13" s="43"/>
      <c r="G13" s="43"/>
    </row>
    <row r="14" spans="1:7" x14ac:dyDescent="0.25">
      <c r="A14" s="4"/>
      <c r="B14" s="4" t="s">
        <v>96</v>
      </c>
      <c r="C14" s="14" t="s">
        <v>29</v>
      </c>
      <c r="D14" s="14" t="s">
        <v>29</v>
      </c>
      <c r="E14" s="14" t="s">
        <v>29</v>
      </c>
      <c r="F14" s="43"/>
      <c r="G14" s="4" t="s">
        <v>164</v>
      </c>
    </row>
    <row r="15" spans="1:7" s="2" customFormat="1" x14ac:dyDescent="0.25">
      <c r="A15" s="5"/>
      <c r="B15" s="5" t="s">
        <v>63</v>
      </c>
      <c r="C15" s="10" t="s">
        <v>29</v>
      </c>
      <c r="D15" s="14" t="s">
        <v>29</v>
      </c>
      <c r="E15" s="14" t="s">
        <v>29</v>
      </c>
      <c r="F15" s="42"/>
      <c r="G15" s="42"/>
    </row>
    <row r="18" spans="2:5" ht="39" x14ac:dyDescent="0.25">
      <c r="B18" s="26" t="s">
        <v>91</v>
      </c>
      <c r="C18" s="27"/>
      <c r="D18" s="18"/>
      <c r="E18" s="18"/>
    </row>
    <row r="19" spans="2:5" x14ac:dyDescent="0.25">
      <c r="B19" s="17" t="s">
        <v>92</v>
      </c>
      <c r="C19" s="65" t="s">
        <v>156</v>
      </c>
      <c r="D19" s="66"/>
      <c r="E19" s="67"/>
    </row>
    <row r="20" spans="2:5" x14ac:dyDescent="0.25">
      <c r="B20" s="17" t="s">
        <v>95</v>
      </c>
      <c r="C20" s="65" t="s">
        <v>157</v>
      </c>
      <c r="D20" s="66"/>
      <c r="E20" s="67"/>
    </row>
    <row r="21" spans="2:5" x14ac:dyDescent="0.25">
      <c r="B21" s="17" t="s">
        <v>93</v>
      </c>
      <c r="C21" s="65">
        <v>67845111</v>
      </c>
      <c r="D21" s="66"/>
      <c r="E21" s="67"/>
    </row>
    <row r="22" spans="2:5" x14ac:dyDescent="0.25">
      <c r="B22" s="17" t="s">
        <v>94</v>
      </c>
      <c r="C22" s="65" t="s">
        <v>158</v>
      </c>
      <c r="D22" s="66"/>
      <c r="E22" s="67"/>
    </row>
  </sheetData>
  <mergeCells count="7">
    <mergeCell ref="C21:E21"/>
    <mergeCell ref="C22:E22"/>
    <mergeCell ref="D1:G1"/>
    <mergeCell ref="B4:G4"/>
    <mergeCell ref="C19:E19"/>
    <mergeCell ref="C20:E20"/>
    <mergeCell ref="D2:G3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C10" sqref="C10"/>
    </sheetView>
  </sheetViews>
  <sheetFormatPr defaultRowHeight="15" x14ac:dyDescent="0.25"/>
  <cols>
    <col min="1" max="1" width="3.28515625" style="1" customWidth="1"/>
    <col min="2" max="2" width="31.85546875" style="1" customWidth="1"/>
    <col min="3" max="3" width="12.140625" style="1" customWidth="1"/>
    <col min="4" max="4" width="12.5703125" style="1" customWidth="1"/>
    <col min="5" max="5" width="12.7109375" style="1" customWidth="1"/>
    <col min="6" max="6" width="12.85546875" style="1" customWidth="1"/>
    <col min="7" max="7" width="12.42578125" style="1" customWidth="1"/>
    <col min="8" max="8" width="16.140625" style="1" customWidth="1"/>
    <col min="9" max="16384" width="9.140625" style="1"/>
  </cols>
  <sheetData>
    <row r="1" spans="1:8" x14ac:dyDescent="0.25">
      <c r="F1" s="64" t="s">
        <v>78</v>
      </c>
      <c r="G1" s="64"/>
      <c r="H1" s="64"/>
    </row>
    <row r="2" spans="1:8" ht="15" customHeight="1" x14ac:dyDescent="0.25">
      <c r="F2" s="64" t="s">
        <v>144</v>
      </c>
      <c r="G2" s="64"/>
      <c r="H2" s="64"/>
    </row>
    <row r="3" spans="1:8" ht="48.75" customHeight="1" x14ac:dyDescent="0.25">
      <c r="A3" s="11"/>
      <c r="B3" s="11"/>
      <c r="C3" s="11"/>
      <c r="D3" s="11"/>
      <c r="E3" s="11"/>
      <c r="F3" s="64"/>
      <c r="G3" s="64"/>
      <c r="H3" s="64"/>
    </row>
    <row r="4" spans="1:8" s="3" customFormat="1" ht="37.5" x14ac:dyDescent="0.3">
      <c r="A4" s="12" t="s">
        <v>27</v>
      </c>
      <c r="B4" s="71" t="s">
        <v>60</v>
      </c>
      <c r="C4" s="71"/>
      <c r="D4" s="71"/>
      <c r="E4" s="71"/>
      <c r="F4" s="71"/>
      <c r="G4" s="71"/>
      <c r="H4" s="71"/>
    </row>
    <row r="5" spans="1:8" x14ac:dyDescent="0.25">
      <c r="A5" s="11"/>
      <c r="B5" s="21" t="s">
        <v>251</v>
      </c>
      <c r="C5" s="11"/>
      <c r="D5" s="11"/>
      <c r="E5" s="11"/>
      <c r="F5" s="11"/>
      <c r="G5" s="11"/>
      <c r="H5" s="11"/>
    </row>
    <row r="6" spans="1:8" s="2" customFormat="1" ht="60" x14ac:dyDescent="0.25">
      <c r="A6" s="38"/>
      <c r="B6" s="38" t="s">
        <v>61</v>
      </c>
      <c r="C6" s="38" t="s">
        <v>111</v>
      </c>
      <c r="D6" s="38" t="s">
        <v>112</v>
      </c>
      <c r="E6" s="38" t="s">
        <v>113</v>
      </c>
      <c r="F6" s="38" t="s">
        <v>114</v>
      </c>
      <c r="G6" s="38" t="s">
        <v>115</v>
      </c>
      <c r="H6" s="38" t="s">
        <v>62</v>
      </c>
    </row>
    <row r="7" spans="1:8" s="20" customFormat="1" ht="11.25" customHeight="1" x14ac:dyDescent="0.25">
      <c r="A7" s="19"/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</row>
    <row r="8" spans="1:8" ht="30" x14ac:dyDescent="0.25">
      <c r="A8" s="4" t="s">
        <v>5</v>
      </c>
      <c r="B8" s="4" t="s">
        <v>165</v>
      </c>
      <c r="C8" s="51">
        <v>108677</v>
      </c>
      <c r="D8" s="51">
        <v>69324</v>
      </c>
      <c r="E8" s="51">
        <v>69324</v>
      </c>
      <c r="F8" s="51">
        <v>0</v>
      </c>
      <c r="G8" s="51">
        <v>0</v>
      </c>
      <c r="H8" s="51">
        <v>0</v>
      </c>
    </row>
    <row r="9" spans="1:8" x14ac:dyDescent="0.25">
      <c r="A9" s="4" t="s">
        <v>6</v>
      </c>
      <c r="B9" s="4"/>
      <c r="C9" s="43"/>
      <c r="D9" s="43"/>
      <c r="E9" s="43"/>
      <c r="F9" s="43"/>
      <c r="G9" s="43"/>
      <c r="H9" s="45"/>
    </row>
    <row r="10" spans="1:8" x14ac:dyDescent="0.25">
      <c r="A10" s="4" t="s">
        <v>17</v>
      </c>
      <c r="B10" s="4"/>
      <c r="C10" s="43"/>
      <c r="D10" s="43"/>
      <c r="E10" s="43"/>
      <c r="F10" s="43"/>
      <c r="G10" s="43"/>
      <c r="H10" s="45"/>
    </row>
    <row r="11" spans="1:8" x14ac:dyDescent="0.25">
      <c r="A11" s="4"/>
      <c r="B11" s="4"/>
      <c r="C11" s="43"/>
      <c r="D11" s="43"/>
      <c r="E11" s="43"/>
      <c r="F11" s="43"/>
      <c r="G11" s="43"/>
      <c r="H11" s="45"/>
    </row>
    <row r="12" spans="1:8" x14ac:dyDescent="0.25">
      <c r="A12" s="4"/>
      <c r="B12" s="4" t="s">
        <v>96</v>
      </c>
      <c r="C12" s="43"/>
      <c r="D12" s="43"/>
      <c r="E12" s="43"/>
      <c r="F12" s="43"/>
      <c r="G12" s="43"/>
      <c r="H12" s="45"/>
    </row>
    <row r="13" spans="1:8" s="2" customFormat="1" x14ac:dyDescent="0.25">
      <c r="A13" s="5"/>
      <c r="B13" s="5" t="s">
        <v>63</v>
      </c>
      <c r="C13" s="59">
        <f>SUM(C8:C12)</f>
        <v>108677</v>
      </c>
      <c r="D13" s="59">
        <f t="shared" ref="D13:H13" si="0">SUM(D8:D12)</f>
        <v>69324</v>
      </c>
      <c r="E13" s="59">
        <f t="shared" si="0"/>
        <v>69324</v>
      </c>
      <c r="F13" s="59">
        <f t="shared" si="0"/>
        <v>0</v>
      </c>
      <c r="G13" s="59">
        <f t="shared" si="0"/>
        <v>0</v>
      </c>
      <c r="H13" s="59">
        <f t="shared" si="0"/>
        <v>0</v>
      </c>
    </row>
    <row r="14" spans="1:8" x14ac:dyDescent="0.25">
      <c r="A14" s="4"/>
      <c r="B14" s="4"/>
      <c r="C14" s="43"/>
      <c r="D14" s="43"/>
      <c r="E14" s="43"/>
      <c r="F14" s="43"/>
      <c r="G14" s="43"/>
      <c r="H14" s="45"/>
    </row>
    <row r="15" spans="1:8" s="2" customFormat="1" ht="30" x14ac:dyDescent="0.25">
      <c r="A15" s="5" t="s">
        <v>28</v>
      </c>
      <c r="B15" s="5" t="s">
        <v>64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</row>
    <row r="18" spans="2:5" ht="26.25" x14ac:dyDescent="0.25">
      <c r="B18" s="26" t="s">
        <v>91</v>
      </c>
      <c r="C18" s="27"/>
      <c r="D18" s="18"/>
      <c r="E18" s="18"/>
    </row>
    <row r="19" spans="2:5" x14ac:dyDescent="0.25">
      <c r="B19" s="17" t="s">
        <v>92</v>
      </c>
      <c r="C19" s="65" t="s">
        <v>156</v>
      </c>
      <c r="D19" s="66"/>
      <c r="E19" s="67"/>
    </row>
    <row r="20" spans="2:5" x14ac:dyDescent="0.25">
      <c r="B20" s="17" t="s">
        <v>95</v>
      </c>
      <c r="C20" s="65" t="s">
        <v>157</v>
      </c>
      <c r="D20" s="66"/>
      <c r="E20" s="67"/>
    </row>
    <row r="21" spans="2:5" x14ac:dyDescent="0.25">
      <c r="B21" s="17" t="s">
        <v>93</v>
      </c>
      <c r="C21" s="65">
        <v>67845111</v>
      </c>
      <c r="D21" s="66"/>
      <c r="E21" s="67"/>
    </row>
    <row r="22" spans="2:5" x14ac:dyDescent="0.25">
      <c r="B22" s="17" t="s">
        <v>94</v>
      </c>
      <c r="C22" s="65" t="s">
        <v>158</v>
      </c>
      <c r="D22" s="66"/>
      <c r="E22" s="67"/>
    </row>
  </sheetData>
  <mergeCells count="7">
    <mergeCell ref="C20:E20"/>
    <mergeCell ref="C21:E21"/>
    <mergeCell ref="C22:E22"/>
    <mergeCell ref="B4:H4"/>
    <mergeCell ref="F1:H1"/>
    <mergeCell ref="C19:E19"/>
    <mergeCell ref="F2:H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zoomScaleNormal="100" workbookViewId="0">
      <selection activeCell="B5" sqref="B5"/>
    </sheetView>
  </sheetViews>
  <sheetFormatPr defaultRowHeight="15" x14ac:dyDescent="0.25"/>
  <cols>
    <col min="1" max="1" width="3.28515625" style="1" customWidth="1"/>
    <col min="2" max="2" width="67.42578125" style="1" customWidth="1"/>
    <col min="3" max="3" width="16.5703125" style="1" bestFit="1" customWidth="1"/>
    <col min="4" max="4" width="8" style="1" customWidth="1"/>
    <col min="5" max="5" width="12.140625" style="1" customWidth="1"/>
    <col min="6" max="6" width="11.42578125" style="1" customWidth="1"/>
    <col min="7" max="7" width="11.5703125" style="1" customWidth="1"/>
    <col min="8" max="8" width="12.85546875" style="1" customWidth="1"/>
    <col min="9" max="9" width="12.42578125" style="1" customWidth="1"/>
    <col min="10" max="10" width="14.42578125" style="1" customWidth="1"/>
    <col min="11" max="16384" width="9.140625" style="1"/>
  </cols>
  <sheetData>
    <row r="1" spans="1:10" x14ac:dyDescent="0.25">
      <c r="H1" s="64" t="s">
        <v>79</v>
      </c>
      <c r="I1" s="64"/>
      <c r="J1" s="64"/>
    </row>
    <row r="2" spans="1:10" x14ac:dyDescent="0.25">
      <c r="H2" s="64" t="s">
        <v>144</v>
      </c>
      <c r="I2" s="64"/>
      <c r="J2" s="64"/>
    </row>
    <row r="3" spans="1:10" x14ac:dyDescent="0.25">
      <c r="A3" s="11"/>
      <c r="B3" s="11"/>
      <c r="C3" s="11"/>
      <c r="D3" s="11"/>
      <c r="E3" s="11"/>
      <c r="F3" s="11"/>
      <c r="G3" s="11"/>
      <c r="H3" s="64"/>
      <c r="I3" s="64"/>
      <c r="J3" s="64"/>
    </row>
    <row r="4" spans="1:10" s="13" customFormat="1" ht="37.5" x14ac:dyDescent="0.3">
      <c r="A4" s="15" t="s">
        <v>55</v>
      </c>
      <c r="B4" s="71" t="s">
        <v>85</v>
      </c>
      <c r="C4" s="71"/>
      <c r="D4" s="71"/>
      <c r="E4" s="71"/>
      <c r="F4" s="71"/>
      <c r="G4" s="71"/>
      <c r="H4" s="71"/>
      <c r="I4" s="71"/>
      <c r="J4" s="71"/>
    </row>
    <row r="5" spans="1:10" x14ac:dyDescent="0.25">
      <c r="A5" s="11"/>
      <c r="B5" s="21" t="s">
        <v>251</v>
      </c>
      <c r="C5" s="21"/>
      <c r="D5" s="21"/>
      <c r="E5" s="11"/>
      <c r="F5" s="11"/>
      <c r="G5" s="11"/>
      <c r="H5" s="11"/>
      <c r="I5" s="11"/>
      <c r="J5" s="11"/>
    </row>
    <row r="6" spans="1:10" s="2" customFormat="1" ht="75" x14ac:dyDescent="0.25">
      <c r="A6" s="38"/>
      <c r="B6" s="38" t="s">
        <v>86</v>
      </c>
      <c r="C6" s="38" t="s">
        <v>87</v>
      </c>
      <c r="D6" s="38" t="s">
        <v>88</v>
      </c>
      <c r="E6" s="38" t="s">
        <v>111</v>
      </c>
      <c r="F6" s="38" t="s">
        <v>112</v>
      </c>
      <c r="G6" s="38" t="s">
        <v>113</v>
      </c>
      <c r="H6" s="38" t="s">
        <v>114</v>
      </c>
      <c r="I6" s="38" t="s">
        <v>115</v>
      </c>
      <c r="J6" s="38" t="s">
        <v>97</v>
      </c>
    </row>
    <row r="7" spans="1:10" s="20" customFormat="1" ht="12" x14ac:dyDescent="0.25">
      <c r="A7" s="19"/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9">
        <v>9</v>
      </c>
    </row>
    <row r="8" spans="1:10" x14ac:dyDescent="0.25">
      <c r="A8" s="4" t="s">
        <v>5</v>
      </c>
      <c r="B8" s="9" t="s">
        <v>166</v>
      </c>
      <c r="C8" s="9" t="s">
        <v>245</v>
      </c>
      <c r="D8" s="62">
        <v>15.1</v>
      </c>
      <c r="E8" s="51">
        <v>28941.212628271893</v>
      </c>
      <c r="F8" s="51">
        <v>23448.927439229145</v>
      </c>
      <c r="G8" s="51">
        <v>5492.2851890427492</v>
      </c>
      <c r="H8" s="51">
        <v>5492.2851890427492</v>
      </c>
      <c r="I8" s="51">
        <v>5492.2851890427492</v>
      </c>
      <c r="J8" s="61">
        <v>5492.2851890427492</v>
      </c>
    </row>
    <row r="9" spans="1:10" x14ac:dyDescent="0.25">
      <c r="A9" s="4" t="s">
        <v>6</v>
      </c>
      <c r="B9" s="4" t="s">
        <v>167</v>
      </c>
      <c r="C9" s="4" t="s">
        <v>245</v>
      </c>
      <c r="D9" s="47">
        <v>14.9</v>
      </c>
      <c r="E9" s="51">
        <v>26209.298751856848</v>
      </c>
      <c r="F9" s="51">
        <v>21257.704850854578</v>
      </c>
      <c r="G9" s="51">
        <v>4951.5939010022712</v>
      </c>
      <c r="H9" s="51">
        <v>4951.5939010022712</v>
      </c>
      <c r="I9" s="51">
        <v>4951.5939010022712</v>
      </c>
      <c r="J9" s="61">
        <v>4951.5939010022712</v>
      </c>
    </row>
    <row r="10" spans="1:10" x14ac:dyDescent="0.25">
      <c r="A10" s="4"/>
      <c r="B10" s="4" t="s">
        <v>168</v>
      </c>
      <c r="C10" s="4" t="s">
        <v>246</v>
      </c>
      <c r="D10" s="47">
        <v>15</v>
      </c>
      <c r="E10" s="51">
        <v>41974.718413668677</v>
      </c>
      <c r="F10" s="51">
        <v>34575.784998377923</v>
      </c>
      <c r="G10" s="51">
        <v>7398.9334152907495</v>
      </c>
      <c r="H10" s="51">
        <v>7398.9334152907495</v>
      </c>
      <c r="I10" s="51">
        <v>7398.9334152907495</v>
      </c>
      <c r="J10" s="61">
        <v>7398.9334152907495</v>
      </c>
    </row>
    <row r="11" spans="1:10" x14ac:dyDescent="0.25">
      <c r="A11" s="4"/>
      <c r="B11" s="4" t="s">
        <v>169</v>
      </c>
      <c r="C11" s="4" t="s">
        <v>245</v>
      </c>
      <c r="D11" s="47">
        <v>15.2</v>
      </c>
      <c r="E11" s="51">
        <v>10287.363190875409</v>
      </c>
      <c r="F11" s="51">
        <v>8551.4595819033475</v>
      </c>
      <c r="G11" s="51">
        <v>1735.9036089720605</v>
      </c>
      <c r="H11" s="51">
        <v>1735.9036089720605</v>
      </c>
      <c r="I11" s="51">
        <v>1735.9036089720605</v>
      </c>
      <c r="J11" s="61">
        <v>1735.9036089720605</v>
      </c>
    </row>
    <row r="12" spans="1:10" x14ac:dyDescent="0.25">
      <c r="A12" s="4"/>
      <c r="B12" s="4" t="s">
        <v>170</v>
      </c>
      <c r="C12" s="4" t="s">
        <v>246</v>
      </c>
      <c r="D12" s="47">
        <v>14.9</v>
      </c>
      <c r="E12" s="51">
        <v>14285.632978753678</v>
      </c>
      <c r="F12" s="51">
        <v>11781.378592039886</v>
      </c>
      <c r="G12" s="51">
        <v>2504.2543867137924</v>
      </c>
      <c r="H12" s="51">
        <v>2504.2543867137924</v>
      </c>
      <c r="I12" s="51">
        <v>2504.2543867137924</v>
      </c>
      <c r="J12" s="61">
        <v>2504.2543867137924</v>
      </c>
    </row>
    <row r="13" spans="1:10" x14ac:dyDescent="0.25">
      <c r="A13" s="4"/>
      <c r="B13" s="4" t="s">
        <v>168</v>
      </c>
      <c r="C13" s="4" t="s">
        <v>245</v>
      </c>
      <c r="D13" s="47">
        <v>14.9</v>
      </c>
      <c r="E13" s="51">
        <v>15809.528687941447</v>
      </c>
      <c r="F13" s="51">
        <v>12849.955321825146</v>
      </c>
      <c r="G13" s="51">
        <v>2959.5733661162999</v>
      </c>
      <c r="H13" s="51">
        <v>2959.5733661162999</v>
      </c>
      <c r="I13" s="51">
        <v>2959.5733661162999</v>
      </c>
      <c r="J13" s="61">
        <v>2959.5733661162999</v>
      </c>
    </row>
    <row r="14" spans="1:10" x14ac:dyDescent="0.25">
      <c r="A14" s="4"/>
      <c r="B14" s="4" t="s">
        <v>171</v>
      </c>
      <c r="C14" s="4" t="s">
        <v>245</v>
      </c>
      <c r="D14" s="47">
        <v>14.9</v>
      </c>
      <c r="E14" s="51">
        <v>14285.632978753678</v>
      </c>
      <c r="F14" s="51">
        <v>11781.378592039886</v>
      </c>
      <c r="G14" s="51">
        <v>2504.2543867137924</v>
      </c>
      <c r="H14" s="51">
        <v>2504.2543867137924</v>
      </c>
      <c r="I14" s="51">
        <v>2504.2543867137924</v>
      </c>
      <c r="J14" s="61">
        <v>2504.2543867137924</v>
      </c>
    </row>
    <row r="15" spans="1:10" x14ac:dyDescent="0.25">
      <c r="A15" s="4"/>
      <c r="B15" s="4" t="s">
        <v>172</v>
      </c>
      <c r="C15" s="4" t="s">
        <v>245</v>
      </c>
      <c r="D15" s="47">
        <v>15</v>
      </c>
      <c r="E15" s="51">
        <v>12901.178707007928</v>
      </c>
      <c r="F15" s="51">
        <v>10755.48801657361</v>
      </c>
      <c r="G15" s="51">
        <v>2145.6906904343173</v>
      </c>
      <c r="H15" s="51">
        <v>2145.6906904343173</v>
      </c>
      <c r="I15" s="51">
        <v>2145.6906904343173</v>
      </c>
      <c r="J15" s="61">
        <v>2145.6906904343173</v>
      </c>
    </row>
    <row r="16" spans="1:10" x14ac:dyDescent="0.25">
      <c r="A16" s="4"/>
      <c r="B16" s="4" t="s">
        <v>173</v>
      </c>
      <c r="C16" s="4" t="s">
        <v>246</v>
      </c>
      <c r="D16" s="47">
        <v>14.9</v>
      </c>
      <c r="E16" s="51">
        <v>10653.041246208048</v>
      </c>
      <c r="F16" s="51">
        <v>8746.3930199600454</v>
      </c>
      <c r="G16" s="51">
        <v>1906.6482262480008</v>
      </c>
      <c r="H16" s="51">
        <v>1906.6482262480008</v>
      </c>
      <c r="I16" s="51">
        <v>1906.6482262480008</v>
      </c>
      <c r="J16" s="61">
        <v>1906.6482262480008</v>
      </c>
    </row>
    <row r="17" spans="1:10" x14ac:dyDescent="0.25">
      <c r="A17" s="4"/>
      <c r="B17" s="4" t="s">
        <v>174</v>
      </c>
      <c r="C17" s="4" t="s">
        <v>246</v>
      </c>
      <c r="D17" s="47">
        <v>15.1</v>
      </c>
      <c r="E17" s="51">
        <v>24462.012168399724</v>
      </c>
      <c r="F17" s="51">
        <v>20842.22628214979</v>
      </c>
      <c r="G17" s="51">
        <v>3619.7858862499361</v>
      </c>
      <c r="H17" s="51">
        <v>3619.7858862499361</v>
      </c>
      <c r="I17" s="51">
        <v>3619.7858862499361</v>
      </c>
      <c r="J17" s="61">
        <v>3619.7858862499361</v>
      </c>
    </row>
    <row r="18" spans="1:10" x14ac:dyDescent="0.25">
      <c r="A18" s="4"/>
      <c r="B18" s="4" t="s">
        <v>173</v>
      </c>
      <c r="C18" s="4" t="s">
        <v>246</v>
      </c>
      <c r="D18" s="47">
        <v>14.9</v>
      </c>
      <c r="E18" s="51">
        <v>32676.251131183089</v>
      </c>
      <c r="F18" s="51">
        <v>27639.28492154285</v>
      </c>
      <c r="G18" s="51">
        <v>5036.9662096402408</v>
      </c>
      <c r="H18" s="51">
        <v>5036.9662096402408</v>
      </c>
      <c r="I18" s="51">
        <v>5036.9662096402408</v>
      </c>
      <c r="J18" s="61">
        <v>5036.9662096402408</v>
      </c>
    </row>
    <row r="19" spans="1:10" x14ac:dyDescent="0.25">
      <c r="A19" s="4"/>
      <c r="B19" s="4" t="s">
        <v>175</v>
      </c>
      <c r="C19" s="4" t="s">
        <v>246</v>
      </c>
      <c r="D19" s="47">
        <v>14.9</v>
      </c>
      <c r="E19" s="51">
        <v>15722.733507492843</v>
      </c>
      <c r="F19" s="51">
        <v>13303.851429417022</v>
      </c>
      <c r="G19" s="51">
        <v>2418.8820780758219</v>
      </c>
      <c r="H19" s="51">
        <v>2418.8820780758219</v>
      </c>
      <c r="I19" s="51">
        <v>2418.8820780758219</v>
      </c>
      <c r="J19" s="61">
        <v>2418.8820780758219</v>
      </c>
    </row>
    <row r="20" spans="1:10" x14ac:dyDescent="0.25">
      <c r="A20" s="4"/>
      <c r="B20" s="4" t="s">
        <v>168</v>
      </c>
      <c r="C20" s="4" t="s">
        <v>246</v>
      </c>
      <c r="D20" s="47">
        <v>14.9</v>
      </c>
      <c r="E20" s="51">
        <v>53898.384186771844</v>
      </c>
      <c r="F20" s="51">
        <v>45611.578761646204</v>
      </c>
      <c r="G20" s="51">
        <v>8286.8054251256399</v>
      </c>
      <c r="H20" s="51">
        <v>8286.8054251256399</v>
      </c>
      <c r="I20" s="51">
        <v>8286.8054251256399</v>
      </c>
      <c r="J20" s="61">
        <v>8286.8054251256399</v>
      </c>
    </row>
    <row r="21" spans="1:10" x14ac:dyDescent="0.25">
      <c r="A21" s="4"/>
      <c r="B21" s="4" t="s">
        <v>175</v>
      </c>
      <c r="C21" s="4" t="s">
        <v>246</v>
      </c>
      <c r="D21" s="47">
        <v>15.6</v>
      </c>
      <c r="E21" s="51">
        <v>114683.46793700662</v>
      </c>
      <c r="F21" s="51">
        <v>98861.133402769483</v>
      </c>
      <c r="G21" s="51">
        <v>15822.334534237141</v>
      </c>
      <c r="H21" s="51">
        <v>15822.334534237141</v>
      </c>
      <c r="I21" s="51">
        <v>15822.334534237141</v>
      </c>
      <c r="J21" s="61">
        <v>15822.334534237141</v>
      </c>
    </row>
    <row r="22" spans="1:10" x14ac:dyDescent="0.25">
      <c r="A22" s="4"/>
      <c r="B22" s="4" t="s">
        <v>176</v>
      </c>
      <c r="C22" s="4" t="s">
        <v>246</v>
      </c>
      <c r="D22" s="47">
        <v>9.9</v>
      </c>
      <c r="E22" s="51">
        <v>9070.8077927843333</v>
      </c>
      <c r="F22" s="51">
        <v>2952.4590070631357</v>
      </c>
      <c r="G22" s="51">
        <v>2952.4590070631357</v>
      </c>
      <c r="H22" s="51">
        <v>0</v>
      </c>
      <c r="I22" s="51">
        <v>0</v>
      </c>
      <c r="J22" s="61">
        <v>0</v>
      </c>
    </row>
    <row r="23" spans="1:10" x14ac:dyDescent="0.25">
      <c r="A23" s="4"/>
      <c r="B23" s="4" t="s">
        <v>177</v>
      </c>
      <c r="C23" s="4" t="s">
        <v>246</v>
      </c>
      <c r="D23" s="47">
        <v>14.9</v>
      </c>
      <c r="E23" s="51">
        <v>19635.630986733144</v>
      </c>
      <c r="F23" s="51">
        <v>16562.227875766217</v>
      </c>
      <c r="G23" s="51">
        <v>3073.4031109669268</v>
      </c>
      <c r="H23" s="51">
        <v>3073.4031109669268</v>
      </c>
      <c r="I23" s="51">
        <v>3073.4031109669268</v>
      </c>
      <c r="J23" s="61">
        <v>3073.4031109669268</v>
      </c>
    </row>
    <row r="24" spans="1:10" x14ac:dyDescent="0.25">
      <c r="A24" s="4"/>
      <c r="B24" s="4" t="s">
        <v>178</v>
      </c>
      <c r="C24" s="4" t="s">
        <v>245</v>
      </c>
      <c r="D24" s="47">
        <v>14.9</v>
      </c>
      <c r="E24" s="51">
        <v>26823.979374050232</v>
      </c>
      <c r="F24" s="51">
        <v>22851.321278763353</v>
      </c>
      <c r="G24" s="51">
        <v>3972.6580952868794</v>
      </c>
      <c r="H24" s="51">
        <v>3972.6580952868794</v>
      </c>
      <c r="I24" s="51">
        <v>3972.6580952868794</v>
      </c>
      <c r="J24" s="61">
        <v>3972.6580952868794</v>
      </c>
    </row>
    <row r="25" spans="1:10" x14ac:dyDescent="0.25">
      <c r="A25" s="4"/>
      <c r="B25" s="4" t="s">
        <v>168</v>
      </c>
      <c r="C25" s="4" t="s">
        <v>245</v>
      </c>
      <c r="D25" s="47">
        <v>14.8</v>
      </c>
      <c r="E25" s="51">
        <v>31234.881987012028</v>
      </c>
      <c r="F25" s="51">
        <v>26602.01137159151</v>
      </c>
      <c r="G25" s="51">
        <v>4632.8706154205156</v>
      </c>
      <c r="H25" s="51">
        <v>4632.8706154205156</v>
      </c>
      <c r="I25" s="51">
        <v>4632.8706154205156</v>
      </c>
      <c r="J25" s="61">
        <v>4632.8706154205156</v>
      </c>
    </row>
    <row r="26" spans="1:10" x14ac:dyDescent="0.25">
      <c r="A26" s="4"/>
      <c r="B26" s="4" t="s">
        <v>171</v>
      </c>
      <c r="C26" s="4" t="s">
        <v>245</v>
      </c>
      <c r="D26" s="47">
        <v>14.8</v>
      </c>
      <c r="E26" s="51">
        <v>9430.7943608744408</v>
      </c>
      <c r="F26" s="51">
        <v>8087.603371637043</v>
      </c>
      <c r="G26" s="51">
        <v>1343.1909892373976</v>
      </c>
      <c r="H26" s="51">
        <v>1343.1909892373976</v>
      </c>
      <c r="I26" s="51">
        <v>1343.1909892373976</v>
      </c>
      <c r="J26" s="61">
        <v>1343.1909892373976</v>
      </c>
    </row>
    <row r="27" spans="1:10" x14ac:dyDescent="0.25">
      <c r="A27" s="4"/>
      <c r="B27" s="4" t="s">
        <v>179</v>
      </c>
      <c r="C27" s="4" t="s">
        <v>245</v>
      </c>
      <c r="D27" s="47">
        <v>10.1</v>
      </c>
      <c r="E27" s="51">
        <v>19241.495495187846</v>
      </c>
      <c r="F27" s="51">
        <v>11552.296230528</v>
      </c>
      <c r="G27" s="51">
        <v>7689.1992646598483</v>
      </c>
      <c r="H27" s="51">
        <v>3863.0969658681511</v>
      </c>
      <c r="I27" s="51">
        <v>0</v>
      </c>
      <c r="J27" s="61">
        <v>0</v>
      </c>
    </row>
    <row r="28" spans="1:10" x14ac:dyDescent="0.25">
      <c r="A28" s="4"/>
      <c r="B28" s="4" t="s">
        <v>180</v>
      </c>
      <c r="C28" s="4" t="s">
        <v>245</v>
      </c>
      <c r="D28" s="47">
        <v>9.5</v>
      </c>
      <c r="E28" s="51">
        <v>9221.6322047114136</v>
      </c>
      <c r="F28" s="51">
        <v>4503.3892806529275</v>
      </c>
      <c r="G28" s="51">
        <v>4503.3892806529275</v>
      </c>
      <c r="H28" s="51">
        <v>0</v>
      </c>
      <c r="I28" s="51">
        <v>0</v>
      </c>
      <c r="J28" s="61">
        <v>0</v>
      </c>
    </row>
    <row r="29" spans="1:10" x14ac:dyDescent="0.25">
      <c r="A29" s="4"/>
      <c r="B29" s="4" t="s">
        <v>173</v>
      </c>
      <c r="C29" s="4" t="s">
        <v>245</v>
      </c>
      <c r="D29" s="47">
        <v>15</v>
      </c>
      <c r="E29" s="51">
        <v>36801.156510207686</v>
      </c>
      <c r="F29" s="51">
        <v>31895.094507145663</v>
      </c>
      <c r="G29" s="51">
        <v>4906.0620030620203</v>
      </c>
      <c r="H29" s="51">
        <v>4906.0620030620203</v>
      </c>
      <c r="I29" s="51">
        <v>4906.0620030620203</v>
      </c>
      <c r="J29" s="61">
        <v>4906.0620030620203</v>
      </c>
    </row>
    <row r="30" spans="1:10" x14ac:dyDescent="0.25">
      <c r="A30" s="4"/>
      <c r="B30" s="4" t="s">
        <v>181</v>
      </c>
      <c r="C30" s="4" t="s">
        <v>245</v>
      </c>
      <c r="D30" s="47">
        <v>14.9</v>
      </c>
      <c r="E30" s="51">
        <v>9244.398153681539</v>
      </c>
      <c r="F30" s="51">
        <v>7719.0795726831384</v>
      </c>
      <c r="G30" s="51">
        <v>1525.3185809984006</v>
      </c>
      <c r="H30" s="51">
        <v>1525.3185809984006</v>
      </c>
      <c r="I30" s="51">
        <v>1525.3185809984006</v>
      </c>
      <c r="J30" s="61">
        <v>1525.3185809984006</v>
      </c>
    </row>
    <row r="31" spans="1:10" x14ac:dyDescent="0.25">
      <c r="A31" s="4"/>
      <c r="B31" s="4" t="s">
        <v>168</v>
      </c>
      <c r="C31" s="4" t="s">
        <v>245</v>
      </c>
      <c r="D31" s="47">
        <v>14.8</v>
      </c>
      <c r="E31" s="51">
        <v>22849.898406952721</v>
      </c>
      <c r="F31" s="51">
        <v>19799.26124495592</v>
      </c>
      <c r="G31" s="51">
        <v>3050.6371619968013</v>
      </c>
      <c r="H31" s="51">
        <v>3050.6371619968013</v>
      </c>
      <c r="I31" s="51">
        <v>3050.6371619968013</v>
      </c>
      <c r="J31" s="61">
        <v>3050.6371619968013</v>
      </c>
    </row>
    <row r="32" spans="1:10" x14ac:dyDescent="0.25">
      <c r="A32" s="4"/>
      <c r="B32" s="4" t="s">
        <v>182</v>
      </c>
      <c r="C32" s="4" t="s">
        <v>245</v>
      </c>
      <c r="D32" s="47">
        <v>14.8</v>
      </c>
      <c r="E32" s="51">
        <v>9157.6029732329353</v>
      </c>
      <c r="F32" s="51">
        <v>7939.6247033312275</v>
      </c>
      <c r="G32" s="51">
        <v>1217.978269901708</v>
      </c>
      <c r="H32" s="51">
        <v>1217.978269901708</v>
      </c>
      <c r="I32" s="51">
        <v>1217.978269901708</v>
      </c>
      <c r="J32" s="61">
        <v>1217.978269901708</v>
      </c>
    </row>
    <row r="33" spans="1:10" x14ac:dyDescent="0.25">
      <c r="A33" s="4"/>
      <c r="B33" s="4" t="s">
        <v>183</v>
      </c>
      <c r="C33" s="4" t="s">
        <v>245</v>
      </c>
      <c r="D33" s="47">
        <v>17</v>
      </c>
      <c r="E33" s="51">
        <v>90594.248182992698</v>
      </c>
      <c r="F33" s="51">
        <v>81300.049515939012</v>
      </c>
      <c r="G33" s="51">
        <v>9294.198667053688</v>
      </c>
      <c r="H33" s="51">
        <v>9294.198667053688</v>
      </c>
      <c r="I33" s="51">
        <v>9294.198667053688</v>
      </c>
      <c r="J33" s="61">
        <v>9294.198667053688</v>
      </c>
    </row>
    <row r="34" spans="1:10" x14ac:dyDescent="0.25">
      <c r="A34" s="4"/>
      <c r="B34" s="4" t="s">
        <v>184</v>
      </c>
      <c r="C34" s="4" t="s">
        <v>245</v>
      </c>
      <c r="D34" s="47">
        <v>15</v>
      </c>
      <c r="E34" s="51">
        <v>11613.479718385212</v>
      </c>
      <c r="F34" s="51">
        <v>10116.618573599468</v>
      </c>
      <c r="G34" s="51">
        <v>1496.861144785744</v>
      </c>
      <c r="H34" s="51">
        <v>1496.861144785744</v>
      </c>
      <c r="I34" s="51">
        <v>1496.861144785744</v>
      </c>
      <c r="J34" s="61">
        <v>1496.861144785744</v>
      </c>
    </row>
    <row r="35" spans="1:10" x14ac:dyDescent="0.25">
      <c r="A35" s="4"/>
      <c r="B35" s="4" t="s">
        <v>175</v>
      </c>
      <c r="C35" s="4" t="s">
        <v>245</v>
      </c>
      <c r="D35" s="47">
        <v>14.9</v>
      </c>
      <c r="E35" s="51">
        <v>18400.578255103843</v>
      </c>
      <c r="F35" s="51">
        <v>16021.536587725739</v>
      </c>
      <c r="G35" s="51">
        <v>2379.0416673781028</v>
      </c>
      <c r="H35" s="51">
        <v>2379.0416673781028</v>
      </c>
      <c r="I35" s="51">
        <v>2379.0416673781028</v>
      </c>
      <c r="J35" s="61">
        <v>2379.0416673781028</v>
      </c>
    </row>
    <row r="36" spans="1:10" x14ac:dyDescent="0.25">
      <c r="A36" s="4"/>
      <c r="B36" s="4" t="s">
        <v>185</v>
      </c>
      <c r="C36" s="4" t="s">
        <v>246</v>
      </c>
      <c r="D36" s="47">
        <v>15</v>
      </c>
      <c r="E36" s="51">
        <v>82808.293635209819</v>
      </c>
      <c r="F36" s="51">
        <v>72125.372080978486</v>
      </c>
      <c r="G36" s="51">
        <v>10682.921554231336</v>
      </c>
      <c r="H36" s="51">
        <v>10682.921554231336</v>
      </c>
      <c r="I36" s="51">
        <v>10682.921554231336</v>
      </c>
      <c r="J36" s="61">
        <v>10682.921554231336</v>
      </c>
    </row>
    <row r="37" spans="1:10" x14ac:dyDescent="0.25">
      <c r="A37" s="4"/>
      <c r="B37" s="4" t="s">
        <v>186</v>
      </c>
      <c r="C37" s="4" t="s">
        <v>245</v>
      </c>
      <c r="D37" s="47">
        <v>14.7</v>
      </c>
      <c r="E37" s="51">
        <v>19331.136419257717</v>
      </c>
      <c r="F37" s="51">
        <v>16832.573519786456</v>
      </c>
      <c r="G37" s="51">
        <v>2498.5628994712611</v>
      </c>
      <c r="H37" s="51">
        <v>2498.5628994712611</v>
      </c>
      <c r="I37" s="51">
        <v>2498.5628994712611</v>
      </c>
      <c r="J37" s="61">
        <v>2498.5628994712611</v>
      </c>
    </row>
    <row r="38" spans="1:10" x14ac:dyDescent="0.25">
      <c r="A38" s="4"/>
      <c r="B38" s="4" t="s">
        <v>187</v>
      </c>
      <c r="C38" s="4" t="s">
        <v>246</v>
      </c>
      <c r="D38" s="47">
        <v>10</v>
      </c>
      <c r="E38" s="51">
        <v>13759.170408819529</v>
      </c>
      <c r="F38" s="51">
        <v>9191.7518966881235</v>
      </c>
      <c r="G38" s="51">
        <v>4567.4185121314049</v>
      </c>
      <c r="H38" s="51">
        <v>4567.4185121314049</v>
      </c>
      <c r="I38" s="51">
        <v>56.914872425313462</v>
      </c>
      <c r="J38" s="61">
        <v>0</v>
      </c>
    </row>
    <row r="39" spans="1:10" x14ac:dyDescent="0.25">
      <c r="A39" s="4"/>
      <c r="B39" s="4" t="s">
        <v>169</v>
      </c>
      <c r="C39" s="4" t="s">
        <v>245</v>
      </c>
      <c r="D39" s="47">
        <v>19</v>
      </c>
      <c r="E39" s="51">
        <v>18645.31220653269</v>
      </c>
      <c r="F39" s="51">
        <v>7097.284591436588</v>
      </c>
      <c r="G39" s="51">
        <v>7097.284591436588</v>
      </c>
      <c r="H39" s="51">
        <v>0</v>
      </c>
      <c r="I39" s="51">
        <v>0</v>
      </c>
      <c r="J39" s="61">
        <v>0</v>
      </c>
    </row>
    <row r="40" spans="1:10" x14ac:dyDescent="0.25">
      <c r="A40" s="4"/>
      <c r="B40" s="4" t="s">
        <v>188</v>
      </c>
      <c r="C40" s="4" t="s">
        <v>245</v>
      </c>
      <c r="D40" s="47">
        <v>15</v>
      </c>
      <c r="E40" s="51">
        <v>28172.861850530164</v>
      </c>
      <c r="F40" s="51">
        <v>19635.630986733144</v>
      </c>
      <c r="G40" s="51">
        <v>8537.2308637970182</v>
      </c>
      <c r="H40" s="51">
        <v>8537.2308637970182</v>
      </c>
      <c r="I40" s="51">
        <v>2561.1692591391056</v>
      </c>
      <c r="J40" s="61">
        <v>0</v>
      </c>
    </row>
    <row r="41" spans="1:10" x14ac:dyDescent="0.25">
      <c r="A41" s="4"/>
      <c r="B41" s="4" t="s">
        <v>189</v>
      </c>
      <c r="C41" s="4" t="s">
        <v>245</v>
      </c>
      <c r="D41" s="47">
        <v>15</v>
      </c>
      <c r="E41" s="51">
        <v>31024.296959038365</v>
      </c>
      <c r="F41" s="51">
        <v>12185.474186259611</v>
      </c>
      <c r="G41" s="51">
        <v>12185.474186259611</v>
      </c>
      <c r="H41" s="51">
        <v>0</v>
      </c>
      <c r="I41" s="51">
        <v>0</v>
      </c>
      <c r="J41" s="61">
        <v>0</v>
      </c>
    </row>
    <row r="42" spans="1:10" x14ac:dyDescent="0.25">
      <c r="A42" s="4"/>
      <c r="B42" s="4" t="s">
        <v>190</v>
      </c>
      <c r="C42" s="4" t="s">
        <v>245</v>
      </c>
      <c r="D42" s="47">
        <v>19.899999999999999</v>
      </c>
      <c r="E42" s="51">
        <v>64228.433531966242</v>
      </c>
      <c r="F42" s="51">
        <v>46163.653024171748</v>
      </c>
      <c r="G42" s="51">
        <v>18064.78050779449</v>
      </c>
      <c r="H42" s="51">
        <v>18064.78050779449</v>
      </c>
      <c r="I42" s="51">
        <v>10034.092008582764</v>
      </c>
      <c r="J42" s="61">
        <v>0</v>
      </c>
    </row>
    <row r="43" spans="1:10" x14ac:dyDescent="0.25">
      <c r="A43" s="4"/>
      <c r="B43" s="4" t="s">
        <v>191</v>
      </c>
      <c r="C43" s="4" t="s">
        <v>245</v>
      </c>
      <c r="D43" s="47">
        <v>19.899999999999999</v>
      </c>
      <c r="E43" s="51">
        <v>18623.969129373196</v>
      </c>
      <c r="F43" s="51">
        <v>12181.205570827713</v>
      </c>
      <c r="G43" s="51">
        <v>6442.7635585454836</v>
      </c>
      <c r="H43" s="51">
        <v>5738.4420122822294</v>
      </c>
      <c r="I43" s="51">
        <v>0</v>
      </c>
      <c r="J43" s="61">
        <v>0</v>
      </c>
    </row>
    <row r="44" spans="1:10" x14ac:dyDescent="0.25">
      <c r="A44" s="4"/>
      <c r="B44" s="4" t="s">
        <v>192</v>
      </c>
      <c r="C44" s="4" t="s">
        <v>245</v>
      </c>
      <c r="D44" s="47">
        <v>14.8</v>
      </c>
      <c r="E44" s="51">
        <v>25201.905509928802</v>
      </c>
      <c r="F44" s="51">
        <v>19715.311808128583</v>
      </c>
      <c r="G44" s="51">
        <v>5486.5937018002178</v>
      </c>
      <c r="H44" s="51">
        <v>5486.5937018002178</v>
      </c>
      <c r="I44" s="51">
        <v>5486.5937018002178</v>
      </c>
      <c r="J44" s="61">
        <v>3255.53070272793</v>
      </c>
    </row>
    <row r="45" spans="1:10" x14ac:dyDescent="0.25">
      <c r="A45" s="4"/>
      <c r="B45" s="4" t="s">
        <v>193</v>
      </c>
      <c r="C45" s="4" t="s">
        <v>245</v>
      </c>
      <c r="D45" s="47">
        <v>10</v>
      </c>
      <c r="E45" s="51">
        <v>16425.632181945464</v>
      </c>
      <c r="F45" s="51">
        <v>12048.87849243886</v>
      </c>
      <c r="G45" s="51">
        <v>4376.753689506605</v>
      </c>
      <c r="H45" s="51">
        <v>4376.753689506605</v>
      </c>
      <c r="I45" s="51">
        <v>3295.3711134256491</v>
      </c>
      <c r="J45" s="61">
        <v>0</v>
      </c>
    </row>
    <row r="46" spans="1:10" x14ac:dyDescent="0.25">
      <c r="A46" s="4"/>
      <c r="B46" s="4" t="s">
        <v>194</v>
      </c>
      <c r="C46" s="4" t="s">
        <v>245</v>
      </c>
      <c r="D46" s="47">
        <v>14.9</v>
      </c>
      <c r="E46" s="51">
        <v>27973.659797041564</v>
      </c>
      <c r="F46" s="51">
        <v>19840.524527464273</v>
      </c>
      <c r="G46" s="51">
        <v>8133.135269577293</v>
      </c>
      <c r="H46" s="51">
        <v>8133.135269577293</v>
      </c>
      <c r="I46" s="51">
        <v>3574.2539883096852</v>
      </c>
      <c r="J46" s="61">
        <v>0</v>
      </c>
    </row>
    <row r="47" spans="1:10" x14ac:dyDescent="0.25">
      <c r="A47" s="4"/>
      <c r="B47" s="4" t="s">
        <v>195</v>
      </c>
      <c r="C47" s="4" t="s">
        <v>245</v>
      </c>
      <c r="D47" s="47">
        <v>19.899999999999999</v>
      </c>
      <c r="E47" s="51">
        <v>123031.45684998947</v>
      </c>
      <c r="F47" s="51">
        <v>103281.9961184057</v>
      </c>
      <c r="G47" s="51">
        <v>19749.460731583771</v>
      </c>
      <c r="H47" s="51">
        <v>19749.460731583771</v>
      </c>
      <c r="I47" s="51">
        <v>19749.460731583771</v>
      </c>
      <c r="J47" s="61">
        <v>19749.460731583771</v>
      </c>
    </row>
    <row r="48" spans="1:10" x14ac:dyDescent="0.25">
      <c r="A48" s="4"/>
      <c r="B48" s="4" t="s">
        <v>196</v>
      </c>
      <c r="C48" s="4" t="s">
        <v>245</v>
      </c>
      <c r="D48" s="47">
        <v>14.9</v>
      </c>
      <c r="E48" s="51">
        <v>14860.473190249344</v>
      </c>
      <c r="F48" s="51">
        <v>13164.409991975002</v>
      </c>
      <c r="G48" s="51">
        <v>1696.0631982743412</v>
      </c>
      <c r="H48" s="51">
        <v>1696.0631982743412</v>
      </c>
      <c r="I48" s="51">
        <v>1696.0631982743412</v>
      </c>
      <c r="J48" s="61">
        <v>1696.0631982743412</v>
      </c>
    </row>
    <row r="49" spans="1:10" x14ac:dyDescent="0.25">
      <c r="A49" s="4"/>
      <c r="B49" s="4" t="s">
        <v>197</v>
      </c>
      <c r="C49" s="4" t="s">
        <v>246</v>
      </c>
      <c r="D49" s="47">
        <v>15.8</v>
      </c>
      <c r="E49" s="51">
        <v>19112.014160420258</v>
      </c>
      <c r="F49" s="51">
        <v>17154.142548989475</v>
      </c>
      <c r="G49" s="51">
        <v>1957.8716114307831</v>
      </c>
      <c r="H49" s="51">
        <v>1957.8716114307831</v>
      </c>
      <c r="I49" s="51">
        <v>1957.8716114307831</v>
      </c>
      <c r="J49" s="61">
        <v>1957.8716114307831</v>
      </c>
    </row>
    <row r="50" spans="1:10" x14ac:dyDescent="0.25">
      <c r="A50" s="4"/>
      <c r="B50" s="4" t="s">
        <v>198</v>
      </c>
      <c r="C50" s="4" t="s">
        <v>245</v>
      </c>
      <c r="D50" s="47">
        <v>19</v>
      </c>
      <c r="E50" s="51">
        <v>36068.377527731769</v>
      </c>
      <c r="F50" s="51">
        <v>30223.22012965208</v>
      </c>
      <c r="G50" s="51">
        <v>5845.157398079692</v>
      </c>
      <c r="H50" s="51">
        <v>5845.157398079692</v>
      </c>
      <c r="I50" s="51">
        <v>5845.157398079692</v>
      </c>
      <c r="J50" s="61">
        <v>5845.157398079692</v>
      </c>
    </row>
    <row r="51" spans="1:10" x14ac:dyDescent="0.25">
      <c r="A51" s="4"/>
      <c r="B51" s="4" t="s">
        <v>199</v>
      </c>
      <c r="C51" s="4" t="s">
        <v>245</v>
      </c>
      <c r="D51" s="47">
        <v>14.8</v>
      </c>
      <c r="E51" s="51">
        <v>11935.048747588233</v>
      </c>
      <c r="F51" s="51">
        <v>10563.400322138179</v>
      </c>
      <c r="G51" s="51">
        <v>1371.6484254500544</v>
      </c>
      <c r="H51" s="51">
        <v>1371.6484254500544</v>
      </c>
      <c r="I51" s="51">
        <v>1371.6484254500544</v>
      </c>
      <c r="J51" s="61">
        <v>1371.6484254500544</v>
      </c>
    </row>
    <row r="52" spans="1:10" x14ac:dyDescent="0.25">
      <c r="A52" s="4"/>
      <c r="B52" s="4" t="s">
        <v>200</v>
      </c>
      <c r="C52" s="4" t="s">
        <v>245</v>
      </c>
      <c r="D52" s="47">
        <v>9.6999999999999993</v>
      </c>
      <c r="E52" s="51">
        <v>12085.873159515313</v>
      </c>
      <c r="F52" s="51">
        <v>8853.1084057575081</v>
      </c>
      <c r="G52" s="51">
        <v>3232.7647537578046</v>
      </c>
      <c r="H52" s="51">
        <v>3232.7647537578046</v>
      </c>
      <c r="I52" s="51">
        <v>2387.5788982418994</v>
      </c>
      <c r="J52" s="61">
        <v>0</v>
      </c>
    </row>
    <row r="53" spans="1:10" x14ac:dyDescent="0.25">
      <c r="A53" s="4"/>
      <c r="B53" s="4" t="s">
        <v>201</v>
      </c>
      <c r="C53" s="4" t="s">
        <v>246</v>
      </c>
      <c r="D53" s="47">
        <v>14.7</v>
      </c>
      <c r="E53" s="51">
        <v>9527.549643997474</v>
      </c>
      <c r="F53" s="51">
        <v>8434.7840934314554</v>
      </c>
      <c r="G53" s="51">
        <v>1092.7655505660184</v>
      </c>
      <c r="H53" s="51">
        <v>1092.7655505660184</v>
      </c>
      <c r="I53" s="51">
        <v>1092.7655505660184</v>
      </c>
      <c r="J53" s="61">
        <v>1092.7655505660184</v>
      </c>
    </row>
    <row r="54" spans="1:10" x14ac:dyDescent="0.25">
      <c r="A54" s="4"/>
      <c r="B54" s="4" t="s">
        <v>202</v>
      </c>
      <c r="C54" s="4" t="s">
        <v>246</v>
      </c>
      <c r="D54" s="47">
        <v>14.7</v>
      </c>
      <c r="E54" s="51">
        <v>21829.699318728977</v>
      </c>
      <c r="F54" s="51">
        <v>19331.136419257717</v>
      </c>
      <c r="G54" s="51">
        <v>2498.5628994712611</v>
      </c>
      <c r="H54" s="51">
        <v>2498.5628994712611</v>
      </c>
      <c r="I54" s="51">
        <v>2498.5628994712611</v>
      </c>
      <c r="J54" s="61">
        <v>2498.5628994712611</v>
      </c>
    </row>
    <row r="55" spans="1:10" x14ac:dyDescent="0.25">
      <c r="A55" s="4"/>
      <c r="B55" s="4" t="s">
        <v>203</v>
      </c>
      <c r="C55" s="4" t="s">
        <v>245</v>
      </c>
      <c r="D55" s="47">
        <v>9.8000000000000007</v>
      </c>
      <c r="E55" s="51">
        <v>3968.3894798549809</v>
      </c>
      <c r="F55" s="51">
        <v>2978.0706996545268</v>
      </c>
      <c r="G55" s="51">
        <v>990.31878020045417</v>
      </c>
      <c r="H55" s="51">
        <v>990.31878020045417</v>
      </c>
      <c r="I55" s="51">
        <v>990.31878020045417</v>
      </c>
      <c r="J55" s="61">
        <v>7.1143590531641827</v>
      </c>
    </row>
    <row r="56" spans="1:10" x14ac:dyDescent="0.25">
      <c r="A56" s="4"/>
      <c r="B56" s="4" t="s">
        <v>204</v>
      </c>
      <c r="C56" s="4" t="s">
        <v>245</v>
      </c>
      <c r="D56" s="47">
        <v>14.8</v>
      </c>
      <c r="E56" s="51">
        <v>17332.001525318581</v>
      </c>
      <c r="F56" s="51">
        <v>15402.587350100455</v>
      </c>
      <c r="G56" s="51">
        <v>1929.4141752181263</v>
      </c>
      <c r="H56" s="51">
        <v>1929.4141752181263</v>
      </c>
      <c r="I56" s="51">
        <v>1929.4141752181263</v>
      </c>
      <c r="J56" s="61">
        <v>1929.4141752181263</v>
      </c>
    </row>
    <row r="57" spans="1:10" x14ac:dyDescent="0.25">
      <c r="A57" s="4"/>
      <c r="B57" s="4" t="s">
        <v>205</v>
      </c>
      <c r="C57" s="4" t="s">
        <v>245</v>
      </c>
      <c r="D57" s="47">
        <v>9.5</v>
      </c>
      <c r="E57" s="51">
        <v>11281.950586507761</v>
      </c>
      <c r="F57" s="51">
        <v>8271.1538352086791</v>
      </c>
      <c r="G57" s="51">
        <v>3010.7967512990822</v>
      </c>
      <c r="H57" s="51">
        <v>3010.7967512990822</v>
      </c>
      <c r="I57" s="51">
        <v>2249.5603326105147</v>
      </c>
      <c r="J57" s="61">
        <v>0</v>
      </c>
    </row>
    <row r="58" spans="1:10" x14ac:dyDescent="0.25">
      <c r="A58" s="4"/>
      <c r="B58" s="4" t="s">
        <v>206</v>
      </c>
      <c r="C58" s="4" t="s">
        <v>245</v>
      </c>
      <c r="D58" s="47">
        <v>10.1</v>
      </c>
      <c r="E58" s="51">
        <v>76142.139202394974</v>
      </c>
      <c r="F58" s="51">
        <v>59221.347630349286</v>
      </c>
      <c r="G58" s="51">
        <v>16920.791572045691</v>
      </c>
      <c r="H58" s="51">
        <v>16920.791572045691</v>
      </c>
      <c r="I58" s="51">
        <v>16920.791572045691</v>
      </c>
      <c r="J58" s="61">
        <v>8458.9729142122123</v>
      </c>
    </row>
    <row r="59" spans="1:10" x14ac:dyDescent="0.25">
      <c r="A59" s="4"/>
      <c r="B59" s="4" t="s">
        <v>207</v>
      </c>
      <c r="C59" s="4" t="s">
        <v>245</v>
      </c>
      <c r="D59" s="47">
        <v>14.8</v>
      </c>
      <c r="E59" s="51">
        <v>81590.31536530811</v>
      </c>
      <c r="F59" s="51">
        <v>71761.116897456479</v>
      </c>
      <c r="G59" s="51">
        <v>9829.1984678516346</v>
      </c>
      <c r="H59" s="51">
        <v>9829.1984678516346</v>
      </c>
      <c r="I59" s="51">
        <v>9829.1984678516346</v>
      </c>
      <c r="J59" s="61">
        <v>9829.1984678516346</v>
      </c>
    </row>
    <row r="60" spans="1:10" x14ac:dyDescent="0.25">
      <c r="A60" s="4"/>
      <c r="B60" s="4" t="s">
        <v>208</v>
      </c>
      <c r="C60" s="4" t="s">
        <v>245</v>
      </c>
      <c r="D60" s="47">
        <v>15</v>
      </c>
      <c r="E60" s="51">
        <v>56496.548112987402</v>
      </c>
      <c r="F60" s="51">
        <v>31567.83399070011</v>
      </c>
      <c r="G60" s="51">
        <v>24928.714122287296</v>
      </c>
      <c r="H60" s="51">
        <v>6639.1198684128149</v>
      </c>
      <c r="I60" s="51">
        <v>0</v>
      </c>
      <c r="J60" s="61">
        <v>0</v>
      </c>
    </row>
    <row r="61" spans="1:10" x14ac:dyDescent="0.25">
      <c r="A61" s="4"/>
      <c r="B61" s="4" t="s">
        <v>209</v>
      </c>
      <c r="C61" s="4" t="s">
        <v>245</v>
      </c>
      <c r="D61" s="47">
        <v>20</v>
      </c>
      <c r="E61" s="51">
        <v>22121.38803990871</v>
      </c>
      <c r="F61" s="51">
        <v>12884.104245280334</v>
      </c>
      <c r="G61" s="51">
        <v>9237.2837946283744</v>
      </c>
      <c r="H61" s="51">
        <v>3646.8204506519601</v>
      </c>
      <c r="I61" s="51">
        <v>0</v>
      </c>
      <c r="J61" s="61">
        <v>0</v>
      </c>
    </row>
    <row r="62" spans="1:10" x14ac:dyDescent="0.25">
      <c r="A62" s="4"/>
      <c r="B62" s="4" t="s">
        <v>210</v>
      </c>
      <c r="C62" s="4" t="s">
        <v>245</v>
      </c>
      <c r="D62" s="47">
        <v>14.8</v>
      </c>
      <c r="E62" s="51">
        <v>42956.499963005335</v>
      </c>
      <c r="F62" s="51">
        <v>33667.992783194175</v>
      </c>
      <c r="G62" s="51">
        <v>9288.5071798111567</v>
      </c>
      <c r="H62" s="51">
        <v>9288.5071798111567</v>
      </c>
      <c r="I62" s="51">
        <v>9288.5071798111567</v>
      </c>
      <c r="J62" s="61">
        <v>5802.4712437607077</v>
      </c>
    </row>
    <row r="63" spans="1:10" x14ac:dyDescent="0.25">
      <c r="A63" s="4"/>
      <c r="B63" s="4" t="s">
        <v>198</v>
      </c>
      <c r="C63" s="4" t="s">
        <v>245</v>
      </c>
      <c r="D63" s="47">
        <v>14.7</v>
      </c>
      <c r="E63" s="51">
        <v>49885.885680787251</v>
      </c>
      <c r="F63" s="51">
        <v>44496.047262110063</v>
      </c>
      <c r="G63" s="51">
        <v>5389.8384186771846</v>
      </c>
      <c r="H63" s="51">
        <v>5389.8384186771846</v>
      </c>
      <c r="I63" s="51">
        <v>5389.8384186771846</v>
      </c>
      <c r="J63" s="61">
        <v>5389.8384186771846</v>
      </c>
    </row>
    <row r="64" spans="1:10" x14ac:dyDescent="0.25">
      <c r="A64" s="4"/>
      <c r="B64" s="4" t="s">
        <v>166</v>
      </c>
      <c r="C64" s="4" t="s">
        <v>246</v>
      </c>
      <c r="D64" s="47">
        <v>14.4</v>
      </c>
      <c r="E64" s="51">
        <v>296919.1979556178</v>
      </c>
      <c r="F64" s="51">
        <v>263925.64641066355</v>
      </c>
      <c r="G64" s="51">
        <v>32993.551544954214</v>
      </c>
      <c r="H64" s="51">
        <v>32993.551544954214</v>
      </c>
      <c r="I64" s="51">
        <v>32993.551544954214</v>
      </c>
      <c r="J64" s="61">
        <v>32993.551544954214</v>
      </c>
    </row>
    <row r="65" spans="1:10" x14ac:dyDescent="0.25">
      <c r="A65" s="4"/>
      <c r="B65" s="4" t="s">
        <v>211</v>
      </c>
      <c r="C65" s="4" t="s">
        <v>245</v>
      </c>
      <c r="D65" s="47">
        <v>14.9</v>
      </c>
      <c r="E65" s="51">
        <v>55315.564510162149</v>
      </c>
      <c r="F65" s="51">
        <v>37341.847798248164</v>
      </c>
      <c r="G65" s="51">
        <v>17973.716711913992</v>
      </c>
      <c r="H65" s="51">
        <v>17973.716711913992</v>
      </c>
      <c r="I65" s="51">
        <v>1394.4143744201797</v>
      </c>
      <c r="J65" s="61">
        <v>0</v>
      </c>
    </row>
    <row r="66" spans="1:10" x14ac:dyDescent="0.25">
      <c r="A66" s="4"/>
      <c r="B66" s="4" t="s">
        <v>212</v>
      </c>
      <c r="C66" s="4" t="s">
        <v>245</v>
      </c>
      <c r="D66" s="47">
        <v>19.899999999999999</v>
      </c>
      <c r="E66" s="51">
        <v>19925.896836102242</v>
      </c>
      <c r="F66" s="51">
        <v>14604.356264335434</v>
      </c>
      <c r="G66" s="51">
        <v>5321.5405717668082</v>
      </c>
      <c r="H66" s="51">
        <v>5321.5405717668082</v>
      </c>
      <c r="I66" s="51">
        <v>3961.2751208018167</v>
      </c>
      <c r="J66" s="61">
        <v>0</v>
      </c>
    </row>
    <row r="67" spans="1:10" x14ac:dyDescent="0.25">
      <c r="A67" s="4"/>
      <c r="B67" s="4" t="s">
        <v>213</v>
      </c>
      <c r="C67" s="4" t="s">
        <v>245</v>
      </c>
      <c r="D67" s="47">
        <v>20.399999999999999</v>
      </c>
      <c r="E67" s="51">
        <v>84377.721242337837</v>
      </c>
      <c r="F67" s="51">
        <v>57439.912123436974</v>
      </c>
      <c r="G67" s="51">
        <v>26937.809118900859</v>
      </c>
      <c r="H67" s="51">
        <v>26937.809118900859</v>
      </c>
      <c r="I67" s="51">
        <v>3564.2938856352553</v>
      </c>
      <c r="J67" s="61">
        <v>0</v>
      </c>
    </row>
    <row r="68" spans="1:10" x14ac:dyDescent="0.25">
      <c r="A68" s="4"/>
      <c r="B68" s="4" t="s">
        <v>214</v>
      </c>
      <c r="C68" s="4" t="s">
        <v>245</v>
      </c>
      <c r="D68" s="47">
        <v>20.100000000000001</v>
      </c>
      <c r="E68" s="51">
        <v>70466.303549780598</v>
      </c>
      <c r="F68" s="51">
        <v>55861.94728544516</v>
      </c>
      <c r="G68" s="51">
        <v>14604.356264335434</v>
      </c>
      <c r="H68" s="51">
        <v>14604.356264335434</v>
      </c>
      <c r="I68" s="51">
        <v>14604.356264335434</v>
      </c>
      <c r="J68" s="61">
        <v>12048.87849243886</v>
      </c>
    </row>
    <row r="69" spans="1:10" x14ac:dyDescent="0.25">
      <c r="A69" s="4"/>
      <c r="B69" s="4" t="s">
        <v>215</v>
      </c>
      <c r="C69" s="4" t="s">
        <v>245</v>
      </c>
      <c r="D69" s="47">
        <v>10</v>
      </c>
      <c r="E69" s="51">
        <v>9638.5336452268348</v>
      </c>
      <c r="F69" s="51">
        <v>7606.6726996431444</v>
      </c>
      <c r="G69" s="51">
        <v>2031.8609455836904</v>
      </c>
      <c r="H69" s="51">
        <v>2031.8609455836904</v>
      </c>
      <c r="I69" s="51">
        <v>2031.8609455836904</v>
      </c>
      <c r="J69" s="61">
        <v>1511.0898628920725</v>
      </c>
    </row>
    <row r="70" spans="1:10" x14ac:dyDescent="0.25">
      <c r="A70" s="4"/>
      <c r="B70" s="4" t="s">
        <v>216</v>
      </c>
      <c r="C70" s="4" t="s">
        <v>245</v>
      </c>
      <c r="D70" s="47">
        <v>10</v>
      </c>
      <c r="E70" s="51">
        <v>19721.003295371112</v>
      </c>
      <c r="F70" s="51">
        <v>15566.217608323232</v>
      </c>
      <c r="G70" s="51">
        <v>4154.7856870478827</v>
      </c>
      <c r="H70" s="51">
        <v>4154.7856870478827</v>
      </c>
      <c r="I70" s="51">
        <v>4154.7856870478827</v>
      </c>
      <c r="J70" s="61">
        <v>3101.8605471795836</v>
      </c>
    </row>
    <row r="71" spans="1:10" x14ac:dyDescent="0.25">
      <c r="A71" s="4"/>
      <c r="B71" s="4" t="s">
        <v>217</v>
      </c>
      <c r="C71" s="4" t="s">
        <v>245</v>
      </c>
      <c r="D71" s="47">
        <v>9.9</v>
      </c>
      <c r="E71" s="51">
        <v>67148.16648738482</v>
      </c>
      <c r="F71" s="51">
        <v>52908.06540657139</v>
      </c>
      <c r="G71" s="51">
        <v>14240.101080813427</v>
      </c>
      <c r="H71" s="51">
        <v>14240.101080813427</v>
      </c>
      <c r="I71" s="51">
        <v>14240.101080813427</v>
      </c>
      <c r="J71" s="61">
        <v>10187.762164131109</v>
      </c>
    </row>
    <row r="72" spans="1:10" x14ac:dyDescent="0.25">
      <c r="A72" s="4"/>
      <c r="B72" s="4" t="s">
        <v>218</v>
      </c>
      <c r="C72" s="4" t="s">
        <v>245</v>
      </c>
      <c r="D72" s="47">
        <v>14.7</v>
      </c>
      <c r="E72" s="51">
        <v>24016.653291671646</v>
      </c>
      <c r="F72" s="51">
        <v>21335.962800439382</v>
      </c>
      <c r="G72" s="51">
        <v>2680.6904912322639</v>
      </c>
      <c r="H72" s="51">
        <v>2680.6904912322639</v>
      </c>
      <c r="I72" s="51">
        <v>2680.6904912322639</v>
      </c>
      <c r="J72" s="61">
        <v>2680.6904912322639</v>
      </c>
    </row>
    <row r="73" spans="1:10" x14ac:dyDescent="0.25">
      <c r="A73" s="4"/>
      <c r="B73" s="4" t="s">
        <v>219</v>
      </c>
      <c r="C73" s="4" t="s">
        <v>245</v>
      </c>
      <c r="D73" s="47">
        <v>10</v>
      </c>
      <c r="E73" s="51">
        <v>12390.36772699074</v>
      </c>
      <c r="F73" s="51">
        <v>10238.985549313891</v>
      </c>
      <c r="G73" s="51">
        <v>2151.3821776768486</v>
      </c>
      <c r="H73" s="51">
        <v>2151.3821776768486</v>
      </c>
      <c r="I73" s="51">
        <v>2151.3821776768486</v>
      </c>
      <c r="J73" s="61">
        <v>2151.3821776768486</v>
      </c>
    </row>
    <row r="74" spans="1:10" x14ac:dyDescent="0.25">
      <c r="A74" s="4"/>
      <c r="B74" s="4" t="s">
        <v>209</v>
      </c>
      <c r="C74" s="4" t="s">
        <v>245</v>
      </c>
      <c r="D74" s="47">
        <v>6</v>
      </c>
      <c r="E74" s="51">
        <v>3948.4692745061211</v>
      </c>
      <c r="F74" s="51">
        <v>1398.6829898520782</v>
      </c>
      <c r="G74" s="51">
        <v>1398.6829898520782</v>
      </c>
      <c r="H74" s="51">
        <v>0</v>
      </c>
      <c r="I74" s="51">
        <v>0</v>
      </c>
      <c r="J74" s="61">
        <v>0</v>
      </c>
    </row>
    <row r="75" spans="1:10" x14ac:dyDescent="0.25">
      <c r="A75" s="4"/>
      <c r="B75" s="4" t="s">
        <v>220</v>
      </c>
      <c r="C75" s="4" t="s">
        <v>245</v>
      </c>
      <c r="D75" s="47">
        <v>7.3</v>
      </c>
      <c r="E75" s="51">
        <v>15260.300169037171</v>
      </c>
      <c r="F75" s="51">
        <v>9705.4086203265779</v>
      </c>
      <c r="G75" s="51">
        <v>5554.8915487105933</v>
      </c>
      <c r="H75" s="51">
        <v>4150.5170716159837</v>
      </c>
      <c r="I75" s="51">
        <v>0</v>
      </c>
      <c r="J75" s="61">
        <v>0</v>
      </c>
    </row>
    <row r="76" spans="1:10" x14ac:dyDescent="0.25">
      <c r="A76" s="4"/>
      <c r="B76" s="4" t="s">
        <v>221</v>
      </c>
      <c r="C76" s="4" t="s">
        <v>245</v>
      </c>
      <c r="D76" s="47">
        <v>6.3</v>
      </c>
      <c r="E76" s="51">
        <v>14351.08508204279</v>
      </c>
      <c r="F76" s="51">
        <v>5688.6414989100804</v>
      </c>
      <c r="G76" s="51">
        <v>5688.6414989100804</v>
      </c>
      <c r="H76" s="51">
        <v>0</v>
      </c>
      <c r="I76" s="51">
        <v>0</v>
      </c>
      <c r="J76" s="61">
        <v>0</v>
      </c>
    </row>
    <row r="77" spans="1:10" x14ac:dyDescent="0.25">
      <c r="A77" s="4"/>
      <c r="B77" s="4" t="s">
        <v>222</v>
      </c>
      <c r="C77" s="4" t="s">
        <v>245</v>
      </c>
      <c r="D77" s="47">
        <v>6</v>
      </c>
      <c r="E77" s="51">
        <v>15855.060585881698</v>
      </c>
      <c r="F77" s="51">
        <v>5285.9687765009876</v>
      </c>
      <c r="G77" s="51">
        <v>5285.9687765009876</v>
      </c>
      <c r="H77" s="51">
        <v>0</v>
      </c>
      <c r="I77" s="51">
        <v>0</v>
      </c>
      <c r="J77" s="61">
        <v>0</v>
      </c>
    </row>
    <row r="78" spans="1:10" x14ac:dyDescent="0.25">
      <c r="A78" s="4"/>
      <c r="B78" s="4" t="s">
        <v>220</v>
      </c>
      <c r="C78" s="4" t="s">
        <v>246</v>
      </c>
      <c r="D78" s="47">
        <v>9.9</v>
      </c>
      <c r="E78" s="51">
        <v>42102.776876625634</v>
      </c>
      <c r="F78" s="51">
        <v>34783.524282730323</v>
      </c>
      <c r="G78" s="51">
        <v>7319.2525938953113</v>
      </c>
      <c r="H78" s="51">
        <v>7319.2525938953113</v>
      </c>
      <c r="I78" s="51">
        <v>7319.2525938953113</v>
      </c>
      <c r="J78" s="61">
        <v>7319.2525938953113</v>
      </c>
    </row>
    <row r="79" spans="1:10" x14ac:dyDescent="0.25">
      <c r="A79" s="4"/>
      <c r="B79" s="4" t="s">
        <v>199</v>
      </c>
      <c r="C79" s="4" t="s">
        <v>245</v>
      </c>
      <c r="D79" s="47">
        <v>14.6</v>
      </c>
      <c r="E79" s="51">
        <v>62898.048389024538</v>
      </c>
      <c r="F79" s="51">
        <v>56904.912322639029</v>
      </c>
      <c r="G79" s="51">
        <v>5993.1360663855075</v>
      </c>
      <c r="H79" s="51">
        <v>5993.1360663855075</v>
      </c>
      <c r="I79" s="51">
        <v>5993.1360663855075</v>
      </c>
      <c r="J79" s="61">
        <v>5993.1360663855075</v>
      </c>
    </row>
    <row r="80" spans="1:10" x14ac:dyDescent="0.25">
      <c r="A80" s="4"/>
      <c r="B80" s="4" t="s">
        <v>223</v>
      </c>
      <c r="C80" s="4" t="s">
        <v>245</v>
      </c>
      <c r="D80" s="47">
        <v>5.8</v>
      </c>
      <c r="E80" s="51">
        <v>10725.607708550322</v>
      </c>
      <c r="F80" s="51">
        <v>4220.2377903369934</v>
      </c>
      <c r="G80" s="51">
        <v>4220.2377903369934</v>
      </c>
      <c r="H80" s="51">
        <v>0</v>
      </c>
      <c r="I80" s="51">
        <v>0</v>
      </c>
      <c r="J80" s="61">
        <v>0</v>
      </c>
    </row>
    <row r="81" spans="1:10" x14ac:dyDescent="0.25">
      <c r="A81" s="4"/>
      <c r="B81" s="4" t="s">
        <v>224</v>
      </c>
      <c r="C81" s="4" t="s">
        <v>245</v>
      </c>
      <c r="D81" s="47">
        <v>5.8</v>
      </c>
      <c r="E81" s="51">
        <v>19637.053858543775</v>
      </c>
      <c r="F81" s="51">
        <v>8424.8239907570241</v>
      </c>
      <c r="G81" s="51">
        <v>8424.8239907570241</v>
      </c>
      <c r="H81" s="51">
        <v>0</v>
      </c>
      <c r="I81" s="51">
        <v>0</v>
      </c>
      <c r="J81" s="61">
        <v>0</v>
      </c>
    </row>
    <row r="82" spans="1:10" x14ac:dyDescent="0.25">
      <c r="A82" s="4"/>
      <c r="B82" s="4" t="s">
        <v>225</v>
      </c>
      <c r="C82" s="4" t="s">
        <v>245</v>
      </c>
      <c r="D82" s="47">
        <v>5.8</v>
      </c>
      <c r="E82" s="51">
        <v>12555.42085702415</v>
      </c>
      <c r="F82" s="51">
        <v>5378.4554441921218</v>
      </c>
      <c r="G82" s="51">
        <v>5378.4554441921218</v>
      </c>
      <c r="H82" s="51">
        <v>0</v>
      </c>
      <c r="I82" s="51">
        <v>0</v>
      </c>
      <c r="J82" s="61">
        <v>0</v>
      </c>
    </row>
    <row r="83" spans="1:10" x14ac:dyDescent="0.25">
      <c r="A83" s="4"/>
      <c r="B83" s="4" t="s">
        <v>226</v>
      </c>
      <c r="C83" s="4" t="s">
        <v>245</v>
      </c>
      <c r="D83" s="47">
        <v>15.8</v>
      </c>
      <c r="E83" s="51">
        <v>85891.656848851169</v>
      </c>
      <c r="F83" s="51">
        <v>78492.72343356043</v>
      </c>
      <c r="G83" s="51">
        <v>7398.9334152907495</v>
      </c>
      <c r="H83" s="51">
        <v>7398.9334152907495</v>
      </c>
      <c r="I83" s="51">
        <v>7398.9334152907495</v>
      </c>
      <c r="J83" s="61">
        <v>7398.9334152907495</v>
      </c>
    </row>
    <row r="84" spans="1:10" x14ac:dyDescent="0.25">
      <c r="A84" s="4"/>
      <c r="B84" s="4" t="s">
        <v>227</v>
      </c>
      <c r="C84" s="4" t="s">
        <v>245</v>
      </c>
      <c r="D84" s="47">
        <v>5.5</v>
      </c>
      <c r="E84" s="51">
        <v>7693.4678800917472</v>
      </c>
      <c r="F84" s="51">
        <v>3305.331216100079</v>
      </c>
      <c r="G84" s="51">
        <v>3305.331216100079</v>
      </c>
      <c r="H84" s="51">
        <v>0</v>
      </c>
      <c r="I84" s="51">
        <v>0</v>
      </c>
      <c r="J84" s="61">
        <v>0</v>
      </c>
    </row>
    <row r="85" spans="1:10" x14ac:dyDescent="0.25">
      <c r="A85" s="4"/>
      <c r="B85" s="4" t="s">
        <v>228</v>
      </c>
      <c r="C85" s="4" t="s">
        <v>245</v>
      </c>
      <c r="D85" s="47">
        <v>25.1</v>
      </c>
      <c r="E85" s="51">
        <v>271927.87747366267</v>
      </c>
      <c r="F85" s="51">
        <v>259281.39282075799</v>
      </c>
      <c r="G85" s="51">
        <v>12646.48465290465</v>
      </c>
      <c r="H85" s="51">
        <v>12646.48465290465</v>
      </c>
      <c r="I85" s="51">
        <v>12646.48465290465</v>
      </c>
      <c r="J85" s="61">
        <v>12646.48465290465</v>
      </c>
    </row>
    <row r="86" spans="1:10" x14ac:dyDescent="0.25">
      <c r="A86" s="4"/>
      <c r="B86" s="4" t="s">
        <v>229</v>
      </c>
      <c r="C86" s="4" t="s">
        <v>245</v>
      </c>
      <c r="D86" s="47">
        <v>19.5</v>
      </c>
      <c r="E86" s="51">
        <v>53583.929516621989</v>
      </c>
      <c r="F86" s="51">
        <v>46845.208621464873</v>
      </c>
      <c r="G86" s="51">
        <v>6738.7208951571138</v>
      </c>
      <c r="H86" s="51">
        <v>6738.7208951571138</v>
      </c>
      <c r="I86" s="51">
        <v>6738.7208951571138</v>
      </c>
      <c r="J86" s="61">
        <v>6738.7208951571138</v>
      </c>
    </row>
    <row r="87" spans="1:10" x14ac:dyDescent="0.25">
      <c r="A87" s="4"/>
      <c r="B87" s="4" t="s">
        <v>230</v>
      </c>
      <c r="C87" s="4" t="s">
        <v>245</v>
      </c>
      <c r="D87" s="47">
        <v>3.5</v>
      </c>
      <c r="E87" s="51">
        <v>4331.2217915663541</v>
      </c>
      <c r="F87" s="51">
        <v>859.41457362223321</v>
      </c>
      <c r="G87" s="51">
        <v>859.41457362223321</v>
      </c>
      <c r="H87" s="51">
        <v>0</v>
      </c>
      <c r="I87" s="51">
        <v>0</v>
      </c>
      <c r="J87" s="61">
        <v>0</v>
      </c>
    </row>
    <row r="88" spans="1:10" x14ac:dyDescent="0.25">
      <c r="A88" s="4"/>
      <c r="B88" s="4" t="s">
        <v>206</v>
      </c>
      <c r="C88" s="4" t="s">
        <v>245</v>
      </c>
      <c r="D88" s="47">
        <v>9.8000000000000007</v>
      </c>
      <c r="E88" s="51">
        <v>0</v>
      </c>
      <c r="F88" s="51">
        <v>203132.02542956499</v>
      </c>
      <c r="G88" s="51">
        <v>37945.145445956485</v>
      </c>
      <c r="H88" s="51">
        <v>37945.145445956485</v>
      </c>
      <c r="I88" s="51">
        <v>37945.145445956485</v>
      </c>
      <c r="J88" s="61">
        <v>37945.145445956485</v>
      </c>
    </row>
    <row r="89" spans="1:10" x14ac:dyDescent="0.25">
      <c r="A89" s="4"/>
      <c r="B89" s="4" t="s">
        <v>231</v>
      </c>
      <c r="C89" s="4" t="s">
        <v>245</v>
      </c>
      <c r="D89" s="47">
        <v>14.5</v>
      </c>
      <c r="E89" s="51">
        <v>32240.852357129443</v>
      </c>
      <c r="F89" s="51">
        <v>22240.909272001867</v>
      </c>
      <c r="G89" s="51">
        <v>9999.9430851275756</v>
      </c>
      <c r="H89" s="51">
        <v>9999.9430851275756</v>
      </c>
      <c r="I89" s="51">
        <v>2241.0231017467177</v>
      </c>
      <c r="J89" s="61">
        <v>0</v>
      </c>
    </row>
    <row r="90" spans="1:10" x14ac:dyDescent="0.25">
      <c r="A90" s="4"/>
      <c r="B90" s="4" t="s">
        <v>232</v>
      </c>
      <c r="C90" s="4" t="s">
        <v>245</v>
      </c>
      <c r="D90" s="47">
        <v>6.2</v>
      </c>
      <c r="E90" s="51">
        <v>36522.273635323647</v>
      </c>
      <c r="F90" s="51">
        <v>28224.085235712944</v>
      </c>
      <c r="G90" s="51">
        <v>8298.1883996107026</v>
      </c>
      <c r="H90" s="51">
        <v>8298.1883996107026</v>
      </c>
      <c r="I90" s="51">
        <v>8298.1883996107026</v>
      </c>
      <c r="J90" s="61">
        <v>3329.5200368808373</v>
      </c>
    </row>
    <row r="91" spans="1:10" x14ac:dyDescent="0.25">
      <c r="A91" s="4"/>
      <c r="B91" s="4" t="s">
        <v>232</v>
      </c>
      <c r="C91" s="4" t="s">
        <v>245</v>
      </c>
      <c r="D91" s="47">
        <v>6.2</v>
      </c>
      <c r="E91" s="51">
        <v>20392.598789989814</v>
      </c>
      <c r="F91" s="51">
        <v>13278.23973682563</v>
      </c>
      <c r="G91" s="51">
        <v>7114.3590531641821</v>
      </c>
      <c r="H91" s="51">
        <v>6163.8806836614476</v>
      </c>
      <c r="I91" s="51">
        <v>0</v>
      </c>
      <c r="J91" s="61">
        <v>0</v>
      </c>
    </row>
    <row r="92" spans="1:10" x14ac:dyDescent="0.25">
      <c r="A92" s="4"/>
      <c r="B92" s="4" t="s">
        <v>180</v>
      </c>
      <c r="C92" s="4" t="s">
        <v>245</v>
      </c>
      <c r="D92" s="47">
        <v>20</v>
      </c>
      <c r="E92" s="51">
        <v>160820.08639677634</v>
      </c>
      <c r="F92" s="51">
        <v>144634.91955082782</v>
      </c>
      <c r="G92" s="51">
        <v>12948.133476758812</v>
      </c>
      <c r="H92" s="51">
        <v>12948.133476758812</v>
      </c>
      <c r="I92" s="51">
        <v>12948.133476758812</v>
      </c>
      <c r="J92" s="61">
        <v>12948.133476758812</v>
      </c>
    </row>
    <row r="93" spans="1:10" x14ac:dyDescent="0.25">
      <c r="A93" s="4"/>
      <c r="B93" s="4" t="s">
        <v>180</v>
      </c>
      <c r="C93" s="4" t="s">
        <v>245</v>
      </c>
      <c r="D93" s="47">
        <v>20</v>
      </c>
      <c r="E93" s="51">
        <v>154451.31217238377</v>
      </c>
      <c r="F93" s="51">
        <v>139205.24072145292</v>
      </c>
      <c r="G93" s="51">
        <v>12196.857160744674</v>
      </c>
      <c r="H93" s="51">
        <v>12196.857160744674</v>
      </c>
      <c r="I93" s="51">
        <v>12196.857160744674</v>
      </c>
      <c r="J93" s="61">
        <v>12196.857160744674</v>
      </c>
    </row>
    <row r="94" spans="1:10" x14ac:dyDescent="0.25">
      <c r="A94" s="4"/>
      <c r="B94" s="4" t="s">
        <v>230</v>
      </c>
      <c r="C94" s="4" t="s">
        <v>245</v>
      </c>
      <c r="D94" s="47">
        <v>3</v>
      </c>
      <c r="E94" s="51">
        <v>8042.0714736967921</v>
      </c>
      <c r="F94" s="51">
        <v>3488.8816796717151</v>
      </c>
      <c r="G94" s="51">
        <v>3488.8816796717151</v>
      </c>
      <c r="H94" s="51">
        <v>0</v>
      </c>
      <c r="I94" s="51">
        <v>0</v>
      </c>
      <c r="J94" s="61">
        <v>0</v>
      </c>
    </row>
    <row r="95" spans="1:10" x14ac:dyDescent="0.25">
      <c r="A95" s="4"/>
      <c r="B95" s="4" t="s">
        <v>233</v>
      </c>
      <c r="C95" s="4" t="s">
        <v>245</v>
      </c>
      <c r="D95" s="47">
        <v>20</v>
      </c>
      <c r="E95" s="51">
        <v>41334.426098883901</v>
      </c>
      <c r="F95" s="51">
        <v>30560.440748772064</v>
      </c>
      <c r="G95" s="51">
        <v>14365.313800149117</v>
      </c>
      <c r="H95" s="51">
        <v>14365.313800149117</v>
      </c>
      <c r="I95" s="51">
        <v>1829.8131484738278</v>
      </c>
      <c r="J95" s="61">
        <v>0</v>
      </c>
    </row>
    <row r="96" spans="1:10" x14ac:dyDescent="0.25">
      <c r="A96" s="4"/>
      <c r="B96" s="4" t="s">
        <v>231</v>
      </c>
      <c r="C96" s="4" t="s">
        <v>245</v>
      </c>
      <c r="D96" s="47">
        <v>19.8</v>
      </c>
      <c r="E96" s="51">
        <v>50587.361483429238</v>
      </c>
      <c r="F96" s="51">
        <v>48206.8969442405</v>
      </c>
      <c r="G96" s="51">
        <v>4820.6896944240498</v>
      </c>
      <c r="H96" s="51">
        <v>4820.6896944240498</v>
      </c>
      <c r="I96" s="51">
        <v>4820.6896944240498</v>
      </c>
      <c r="J96" s="61">
        <v>4820.6896944240498</v>
      </c>
    </row>
    <row r="97" spans="1:10" x14ac:dyDescent="0.25">
      <c r="A97" s="4"/>
      <c r="B97" s="4" t="s">
        <v>234</v>
      </c>
      <c r="C97" s="4" t="s">
        <v>245</v>
      </c>
      <c r="D97" s="47">
        <v>19.8</v>
      </c>
      <c r="E97" s="51">
        <v>359433.07095577149</v>
      </c>
      <c r="F97" s="51">
        <v>168953.22166635364</v>
      </c>
      <c r="G97" s="51">
        <v>23494.459337169395</v>
      </c>
      <c r="H97" s="51">
        <v>23494.459337169395</v>
      </c>
      <c r="I97" s="51">
        <v>23494.459337169395</v>
      </c>
      <c r="J97" s="61">
        <v>23494.459337169395</v>
      </c>
    </row>
    <row r="98" spans="1:10" x14ac:dyDescent="0.25">
      <c r="A98" s="4"/>
      <c r="B98" s="4" t="s">
        <v>234</v>
      </c>
      <c r="C98" s="4" t="s">
        <v>245</v>
      </c>
      <c r="D98" s="47">
        <v>19.8</v>
      </c>
      <c r="E98" s="51">
        <v>238498.92715465478</v>
      </c>
      <c r="F98" s="51">
        <v>225943.50629763064</v>
      </c>
      <c r="G98" s="51">
        <v>12555.42085702415</v>
      </c>
      <c r="H98" s="51">
        <v>12555.42085702415</v>
      </c>
      <c r="I98" s="51">
        <v>12555.42085702415</v>
      </c>
      <c r="J98" s="61">
        <v>12555.42085702415</v>
      </c>
    </row>
    <row r="99" spans="1:10" x14ac:dyDescent="0.25">
      <c r="A99" s="4"/>
      <c r="B99" s="4" t="s">
        <v>235</v>
      </c>
      <c r="C99" s="4" t="s">
        <v>245</v>
      </c>
      <c r="D99" s="47">
        <v>9.8000000000000007</v>
      </c>
      <c r="E99" s="51">
        <v>51826.682830490434</v>
      </c>
      <c r="F99" s="51">
        <v>15680.047353173859</v>
      </c>
      <c r="G99" s="51">
        <v>15680.047353173859</v>
      </c>
      <c r="H99" s="51">
        <v>0</v>
      </c>
      <c r="I99" s="51">
        <v>0</v>
      </c>
      <c r="J99" s="61">
        <v>0</v>
      </c>
    </row>
    <row r="100" spans="1:10" x14ac:dyDescent="0.25">
      <c r="A100" s="4"/>
      <c r="B100" s="4" t="s">
        <v>236</v>
      </c>
      <c r="C100" s="4" t="s">
        <v>245</v>
      </c>
      <c r="D100" s="47">
        <v>20.7</v>
      </c>
      <c r="E100" s="51">
        <v>74229.799488904449</v>
      </c>
      <c r="F100" s="51">
        <v>70564.481704714257</v>
      </c>
      <c r="G100" s="51">
        <v>3665.317784190187</v>
      </c>
      <c r="H100" s="51">
        <v>3665.317784190187</v>
      </c>
      <c r="I100" s="51">
        <v>3665.317784190187</v>
      </c>
      <c r="J100" s="61">
        <v>3665.317784190187</v>
      </c>
    </row>
    <row r="101" spans="1:10" x14ac:dyDescent="0.25">
      <c r="A101" s="4"/>
      <c r="B101" s="4" t="s">
        <v>235</v>
      </c>
      <c r="C101" s="4" t="s">
        <v>245</v>
      </c>
      <c r="D101" s="47">
        <v>9.8000000000000007</v>
      </c>
      <c r="E101" s="51">
        <v>111417.97713160426</v>
      </c>
      <c r="F101" s="51">
        <v>69118.843945111294</v>
      </c>
      <c r="G101" s="51">
        <v>42299.13318649296</v>
      </c>
      <c r="H101" s="51">
        <v>26819.710758618334</v>
      </c>
      <c r="I101" s="51">
        <v>0</v>
      </c>
      <c r="J101" s="61">
        <v>0</v>
      </c>
    </row>
    <row r="102" spans="1:10" x14ac:dyDescent="0.25">
      <c r="A102" s="4"/>
      <c r="B102" s="4" t="s">
        <v>237</v>
      </c>
      <c r="C102" s="4" t="s">
        <v>96</v>
      </c>
      <c r="D102" s="47">
        <v>2.4</v>
      </c>
      <c r="E102" s="51">
        <v>99601.02674429855</v>
      </c>
      <c r="F102" s="51">
        <v>99601.02674429855</v>
      </c>
      <c r="G102" s="51">
        <v>99601.02674429855</v>
      </c>
      <c r="H102" s="51">
        <v>0</v>
      </c>
      <c r="I102" s="51">
        <v>0</v>
      </c>
      <c r="J102" s="61">
        <v>0</v>
      </c>
    </row>
    <row r="103" spans="1:10" x14ac:dyDescent="0.25">
      <c r="A103" s="4"/>
      <c r="B103" s="4" t="s">
        <v>238</v>
      </c>
      <c r="C103" s="4" t="s">
        <v>246</v>
      </c>
      <c r="D103" s="47">
        <v>9.9</v>
      </c>
      <c r="E103" s="51">
        <v>169666.08044348069</v>
      </c>
      <c r="F103" s="51">
        <v>152267.20394306237</v>
      </c>
      <c r="G103" s="51">
        <v>17398.876500418326</v>
      </c>
      <c r="H103" s="51">
        <v>17398.876500418326</v>
      </c>
      <c r="I103" s="51">
        <v>17398.876500418326</v>
      </c>
      <c r="J103" s="61">
        <v>17398.876500418326</v>
      </c>
    </row>
    <row r="104" spans="1:10" x14ac:dyDescent="0.25">
      <c r="A104" s="4"/>
      <c r="B104" s="4" t="s">
        <v>239</v>
      </c>
      <c r="C104" s="4" t="s">
        <v>245</v>
      </c>
      <c r="D104" s="47">
        <v>9.8000000000000007</v>
      </c>
      <c r="E104" s="51">
        <v>92895.031900785994</v>
      </c>
      <c r="F104" s="51">
        <v>83603.678977353571</v>
      </c>
      <c r="G104" s="51">
        <v>17754.594453076534</v>
      </c>
      <c r="H104" s="51">
        <v>17754.594453076534</v>
      </c>
      <c r="I104" s="51">
        <v>17754.594453076534</v>
      </c>
      <c r="J104" s="61">
        <v>17754.594453076534</v>
      </c>
    </row>
    <row r="105" spans="1:10" x14ac:dyDescent="0.25">
      <c r="A105" s="4"/>
      <c r="B105" s="4" t="s">
        <v>235</v>
      </c>
      <c r="C105" s="4" t="s">
        <v>245</v>
      </c>
      <c r="D105" s="47">
        <v>9.8000000000000007</v>
      </c>
      <c r="E105" s="51">
        <v>64771.970563627983</v>
      </c>
      <c r="F105" s="51">
        <v>46570.594362012736</v>
      </c>
      <c r="G105" s="51">
        <v>24268.501602153658</v>
      </c>
      <c r="H105" s="51">
        <v>22302.092759859079</v>
      </c>
      <c r="I105" s="51">
        <v>0</v>
      </c>
      <c r="J105" s="61">
        <v>0</v>
      </c>
    </row>
    <row r="106" spans="1:10" x14ac:dyDescent="0.25">
      <c r="A106" s="4"/>
      <c r="B106" s="4" t="s">
        <v>240</v>
      </c>
      <c r="C106" s="4" t="s">
        <v>245</v>
      </c>
      <c r="D106" s="47">
        <v>10</v>
      </c>
      <c r="E106" s="51">
        <v>0</v>
      </c>
      <c r="F106" s="51">
        <v>241888.20780758219</v>
      </c>
      <c r="G106" s="51">
        <v>26152.383879431534</v>
      </c>
      <c r="H106" s="51">
        <v>26152.383879431534</v>
      </c>
      <c r="I106" s="51">
        <v>26152.383879431534</v>
      </c>
      <c r="J106" s="61">
        <v>26152.383879431534</v>
      </c>
    </row>
    <row r="107" spans="1:10" x14ac:dyDescent="0.25">
      <c r="A107" s="4"/>
      <c r="B107" s="4" t="s">
        <v>236</v>
      </c>
      <c r="C107" s="4" t="s">
        <v>245</v>
      </c>
      <c r="D107" s="47">
        <v>19.8</v>
      </c>
      <c r="E107" s="51"/>
      <c r="F107" s="51">
        <v>61153.60754918868</v>
      </c>
      <c r="G107" s="51">
        <v>4820.6896944240498</v>
      </c>
      <c r="H107" s="51">
        <v>4820.6896944240498</v>
      </c>
      <c r="I107" s="51">
        <v>4820.6896944240498</v>
      </c>
      <c r="J107" s="61">
        <v>4820.6896944240498</v>
      </c>
    </row>
    <row r="108" spans="1:10" x14ac:dyDescent="0.25">
      <c r="A108" s="4"/>
      <c r="B108" s="4" t="s">
        <v>236</v>
      </c>
      <c r="C108" s="4" t="s">
        <v>245</v>
      </c>
      <c r="D108" s="47">
        <v>19.8</v>
      </c>
      <c r="E108" s="51"/>
      <c r="F108" s="51">
        <v>62136.81197033597</v>
      </c>
      <c r="G108" s="51">
        <v>6243.5615050568867</v>
      </c>
      <c r="H108" s="51">
        <v>6243.5615050568867</v>
      </c>
      <c r="I108" s="51">
        <v>6243.5615050568867</v>
      </c>
      <c r="J108" s="61">
        <v>6243.5615050568867</v>
      </c>
    </row>
    <row r="109" spans="1:10" x14ac:dyDescent="0.25">
      <c r="A109" s="4"/>
      <c r="B109" s="4" t="s">
        <v>241</v>
      </c>
      <c r="C109" s="4" t="s">
        <v>245</v>
      </c>
      <c r="D109" s="47">
        <v>19.600000000000001</v>
      </c>
      <c r="E109" s="51"/>
      <c r="F109" s="51">
        <v>198924.59348552371</v>
      </c>
      <c r="G109" s="51">
        <v>10369.889755892113</v>
      </c>
      <c r="H109" s="51">
        <v>10369.889755892113</v>
      </c>
      <c r="I109" s="51">
        <v>10369.889755892113</v>
      </c>
      <c r="J109" s="61">
        <v>10369.889755892113</v>
      </c>
    </row>
    <row r="110" spans="1:10" x14ac:dyDescent="0.25">
      <c r="A110" s="4"/>
      <c r="B110" s="4" t="s">
        <v>241</v>
      </c>
      <c r="C110" s="4" t="s">
        <v>245</v>
      </c>
      <c r="D110" s="47">
        <v>19.600000000000001</v>
      </c>
      <c r="E110" s="51"/>
      <c r="F110" s="51">
        <v>207096.14629398807</v>
      </c>
      <c r="G110" s="51">
        <v>10796.751299081963</v>
      </c>
      <c r="H110" s="51">
        <v>10796.751299081963</v>
      </c>
      <c r="I110" s="51">
        <v>10796.751299081963</v>
      </c>
      <c r="J110" s="61">
        <v>10796.751299081963</v>
      </c>
    </row>
    <row r="111" spans="1:10" x14ac:dyDescent="0.25">
      <c r="A111" s="4"/>
      <c r="B111" s="4" t="s">
        <v>241</v>
      </c>
      <c r="C111" s="4" t="s">
        <v>245</v>
      </c>
      <c r="D111" s="47">
        <v>19.7</v>
      </c>
      <c r="E111" s="51"/>
      <c r="F111" s="51">
        <v>408183.5049316737</v>
      </c>
      <c r="G111" s="51">
        <v>10742.682170277916</v>
      </c>
      <c r="H111" s="51">
        <v>10742.682170277916</v>
      </c>
      <c r="I111" s="51">
        <v>10742.682170277916</v>
      </c>
      <c r="J111" s="61">
        <v>10742.682170277916</v>
      </c>
    </row>
    <row r="112" spans="1:10" x14ac:dyDescent="0.25">
      <c r="A112" s="4"/>
      <c r="B112" s="4" t="s">
        <v>242</v>
      </c>
      <c r="C112" s="4" t="s">
        <v>245</v>
      </c>
      <c r="D112" s="47">
        <v>19.7</v>
      </c>
      <c r="E112" s="51"/>
      <c r="F112" s="51">
        <v>143683.01830951447</v>
      </c>
      <c r="G112" s="51">
        <v>7370.4759790780927</v>
      </c>
      <c r="H112" s="51">
        <v>7370.4759790780927</v>
      </c>
      <c r="I112" s="51">
        <v>7370.4759790780927</v>
      </c>
      <c r="J112" s="61">
        <v>7370.4759790780927</v>
      </c>
    </row>
    <row r="113" spans="1:10" x14ac:dyDescent="0.25">
      <c r="A113" s="4"/>
      <c r="B113" s="4" t="s">
        <v>243</v>
      </c>
      <c r="C113" s="4" t="s">
        <v>245</v>
      </c>
      <c r="D113" s="47">
        <v>5</v>
      </c>
      <c r="E113" s="51"/>
      <c r="F113" s="51">
        <v>134132.70271654686</v>
      </c>
      <c r="G113" s="51">
        <v>28241.15969744054</v>
      </c>
      <c r="H113" s="51">
        <v>28241.15969744054</v>
      </c>
      <c r="I113" s="51">
        <v>28241.15969744054</v>
      </c>
      <c r="J113" s="61">
        <v>28241.15969744054</v>
      </c>
    </row>
    <row r="114" spans="1:10" x14ac:dyDescent="0.25">
      <c r="A114" s="4"/>
      <c r="B114" s="4" t="s">
        <v>239</v>
      </c>
      <c r="C114" s="4" t="s">
        <v>245</v>
      </c>
      <c r="D114" s="47">
        <v>10</v>
      </c>
      <c r="E114" s="51"/>
      <c r="F114" s="51">
        <v>17773.091786614761</v>
      </c>
      <c r="G114" s="51">
        <v>0</v>
      </c>
      <c r="H114" s="51">
        <v>4443.6286646063481</v>
      </c>
      <c r="I114" s="51">
        <v>4443.6286646063481</v>
      </c>
      <c r="J114" s="61">
        <v>4443.6286646063481</v>
      </c>
    </row>
    <row r="115" spans="1:10" x14ac:dyDescent="0.25">
      <c r="A115" s="4"/>
      <c r="B115" s="4" t="s">
        <v>239</v>
      </c>
      <c r="C115" s="4" t="s">
        <v>245</v>
      </c>
      <c r="D115" s="47">
        <v>10</v>
      </c>
      <c r="E115" s="51"/>
      <c r="F115" s="51">
        <v>82623.320299827552</v>
      </c>
      <c r="G115" s="51">
        <v>0</v>
      </c>
      <c r="H115" s="51">
        <v>16525.233208689762</v>
      </c>
      <c r="I115" s="51">
        <v>16525.233208689762</v>
      </c>
      <c r="J115" s="61">
        <v>16525.233208689762</v>
      </c>
    </row>
    <row r="116" spans="1:10" x14ac:dyDescent="0.25">
      <c r="A116" s="4"/>
      <c r="B116" s="4" t="s">
        <v>244</v>
      </c>
      <c r="C116" s="4" t="s">
        <v>245</v>
      </c>
      <c r="D116" s="47">
        <v>19.8</v>
      </c>
      <c r="E116" s="51"/>
      <c r="F116" s="51">
        <v>125067.58641100506</v>
      </c>
      <c r="G116" s="51">
        <v>4810.7295917496203</v>
      </c>
      <c r="H116" s="51">
        <v>4810.7295917496203</v>
      </c>
      <c r="I116" s="51">
        <v>4810.7295917496203</v>
      </c>
      <c r="J116" s="61">
        <v>4810.7295917496203</v>
      </c>
    </row>
    <row r="117" spans="1:10" x14ac:dyDescent="0.25">
      <c r="A117" s="4"/>
      <c r="B117" s="4" t="s">
        <v>244</v>
      </c>
      <c r="C117" s="4" t="s">
        <v>245</v>
      </c>
      <c r="D117" s="47">
        <v>19.8</v>
      </c>
      <c r="E117" s="51"/>
      <c r="F117" s="51">
        <v>123934.98044974133</v>
      </c>
      <c r="G117" s="51">
        <v>4768.0434374306351</v>
      </c>
      <c r="H117" s="51">
        <v>4768.0434374306351</v>
      </c>
      <c r="I117" s="51">
        <v>4768.0434374306351</v>
      </c>
      <c r="J117" s="61">
        <v>4768.0434374306351</v>
      </c>
    </row>
    <row r="118" spans="1:10" x14ac:dyDescent="0.25">
      <c r="A118" s="4"/>
      <c r="B118" s="4" t="s">
        <v>96</v>
      </c>
      <c r="C118" s="28" t="s">
        <v>29</v>
      </c>
      <c r="D118" s="28" t="s">
        <v>29</v>
      </c>
      <c r="E118" s="43"/>
      <c r="F118" s="43"/>
      <c r="G118" s="43"/>
      <c r="H118" s="43"/>
      <c r="I118" s="43"/>
      <c r="J118" s="45"/>
    </row>
    <row r="119" spans="1:10" s="2" customFormat="1" x14ac:dyDescent="0.25">
      <c r="A119" s="5"/>
      <c r="B119" s="5" t="s">
        <v>63</v>
      </c>
      <c r="C119" s="29" t="s">
        <v>29</v>
      </c>
      <c r="D119" s="29" t="s">
        <v>29</v>
      </c>
      <c r="E119" s="59">
        <f>SUM(E7:E118)</f>
        <v>4743948.2575739473</v>
      </c>
      <c r="F119" s="59">
        <f t="shared" ref="F119:J119" si="0">SUM(F7:F118)</f>
        <v>5785464.3883927818</v>
      </c>
      <c r="G119" s="59">
        <f t="shared" si="0"/>
        <v>1011383.2829978201</v>
      </c>
      <c r="H119" s="59">
        <f t="shared" si="0"/>
        <v>804071.86018861574</v>
      </c>
      <c r="I119" s="59">
        <f t="shared" si="0"/>
        <v>637377.73608573677</v>
      </c>
      <c r="J119" s="59">
        <f t="shared" si="0"/>
        <v>571916.67269395164</v>
      </c>
    </row>
    <row r="120" spans="1:10" x14ac:dyDescent="0.25">
      <c r="A120" s="4"/>
      <c r="B120" s="4"/>
      <c r="C120" s="28"/>
      <c r="D120" s="28"/>
      <c r="E120" s="43"/>
      <c r="F120" s="43"/>
      <c r="G120" s="43"/>
      <c r="H120" s="43"/>
      <c r="I120" s="43"/>
      <c r="J120" s="45"/>
    </row>
    <row r="121" spans="1:10" s="2" customFormat="1" x14ac:dyDescent="0.25">
      <c r="A121" s="5" t="s">
        <v>28</v>
      </c>
      <c r="B121" s="5" t="s">
        <v>89</v>
      </c>
      <c r="C121" s="29" t="s">
        <v>29</v>
      </c>
      <c r="D121" s="29" t="s">
        <v>29</v>
      </c>
      <c r="E121" s="59">
        <v>206361.94443970153</v>
      </c>
      <c r="F121" s="59">
        <v>157205.09558852823</v>
      </c>
      <c r="G121" s="59">
        <f>F121</f>
        <v>157205.09558852823</v>
      </c>
      <c r="H121" s="59">
        <f t="shared" ref="H121:J121" si="1">G121</f>
        <v>157205.09558852823</v>
      </c>
      <c r="I121" s="59">
        <f t="shared" si="1"/>
        <v>157205.09558852823</v>
      </c>
      <c r="J121" s="59">
        <f t="shared" si="1"/>
        <v>157205.09558852823</v>
      </c>
    </row>
    <row r="124" spans="1:10" x14ac:dyDescent="0.25">
      <c r="B124" s="26" t="s">
        <v>91</v>
      </c>
      <c r="C124" s="27"/>
      <c r="D124" s="18"/>
      <c r="E124" s="18"/>
    </row>
    <row r="125" spans="1:10" x14ac:dyDescent="0.25">
      <c r="B125" s="17" t="s">
        <v>92</v>
      </c>
      <c r="C125" s="65" t="s">
        <v>156</v>
      </c>
      <c r="D125" s="66"/>
      <c r="E125" s="67"/>
    </row>
    <row r="126" spans="1:10" x14ac:dyDescent="0.25">
      <c r="B126" s="17" t="s">
        <v>95</v>
      </c>
      <c r="C126" s="65" t="s">
        <v>157</v>
      </c>
      <c r="D126" s="66"/>
      <c r="E126" s="67"/>
    </row>
    <row r="127" spans="1:10" x14ac:dyDescent="0.25">
      <c r="B127" s="17" t="s">
        <v>93</v>
      </c>
      <c r="C127" s="65">
        <v>67845111</v>
      </c>
      <c r="D127" s="66"/>
      <c r="E127" s="67"/>
    </row>
    <row r="128" spans="1:10" x14ac:dyDescent="0.25">
      <c r="B128" s="17" t="s">
        <v>94</v>
      </c>
      <c r="C128" s="65" t="s">
        <v>158</v>
      </c>
      <c r="D128" s="66"/>
      <c r="E128" s="67"/>
    </row>
  </sheetData>
  <mergeCells count="7">
    <mergeCell ref="C125:E125"/>
    <mergeCell ref="C126:E126"/>
    <mergeCell ref="C127:E127"/>
    <mergeCell ref="C128:E128"/>
    <mergeCell ref="H1:J1"/>
    <mergeCell ref="B4:J4"/>
    <mergeCell ref="H2:J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workbookViewId="0">
      <selection activeCell="B43" sqref="B43:C43"/>
    </sheetView>
  </sheetViews>
  <sheetFormatPr defaultRowHeight="15" x14ac:dyDescent="0.25"/>
  <cols>
    <col min="1" max="1" width="5.42578125" style="1" customWidth="1"/>
    <col min="2" max="2" width="31.28515625" style="1" customWidth="1"/>
    <col min="3" max="3" width="14.28515625" style="1" customWidth="1"/>
    <col min="4" max="5" width="17.140625" style="1" customWidth="1"/>
    <col min="6" max="6" width="9.85546875" style="1" bestFit="1" customWidth="1"/>
    <col min="7" max="16384" width="9.140625" style="1"/>
  </cols>
  <sheetData>
    <row r="1" spans="1:6" x14ac:dyDescent="0.25">
      <c r="C1" s="64" t="s">
        <v>84</v>
      </c>
      <c r="D1" s="64"/>
      <c r="E1" s="64"/>
    </row>
    <row r="2" spans="1:6" ht="15" customHeight="1" x14ac:dyDescent="0.25">
      <c r="C2" s="64" t="s">
        <v>144</v>
      </c>
      <c r="D2" s="64"/>
      <c r="E2" s="64"/>
    </row>
    <row r="3" spans="1:6" ht="44.25" customHeight="1" x14ac:dyDescent="0.25">
      <c r="C3" s="64"/>
      <c r="D3" s="64"/>
      <c r="E3" s="64"/>
    </row>
    <row r="4" spans="1:6" ht="60" customHeight="1" x14ac:dyDescent="0.3">
      <c r="A4" s="30" t="s">
        <v>69</v>
      </c>
      <c r="B4" s="63" t="s">
        <v>116</v>
      </c>
      <c r="C4" s="63"/>
      <c r="D4" s="63"/>
      <c r="E4" s="63"/>
    </row>
    <row r="5" spans="1:6" ht="15" customHeight="1" x14ac:dyDescent="0.3">
      <c r="A5" s="30"/>
      <c r="B5" s="30"/>
      <c r="C5" s="30"/>
      <c r="D5" s="30"/>
      <c r="E5" s="30"/>
    </row>
    <row r="6" spans="1:6" s="31" customFormat="1" ht="15" customHeight="1" x14ac:dyDescent="0.25">
      <c r="A6" s="2" t="s">
        <v>117</v>
      </c>
      <c r="B6" s="88" t="s">
        <v>1</v>
      </c>
      <c r="C6" s="88"/>
      <c r="D6" s="2"/>
      <c r="E6" s="2"/>
    </row>
    <row r="7" spans="1:6" s="31" customFormat="1" ht="15" customHeight="1" x14ac:dyDescent="0.25">
      <c r="A7" s="39" t="s">
        <v>5</v>
      </c>
      <c r="B7" s="80" t="s">
        <v>2</v>
      </c>
      <c r="C7" s="81"/>
      <c r="D7" s="95" t="s">
        <v>151</v>
      </c>
      <c r="E7" s="96"/>
    </row>
    <row r="8" spans="1:6" s="31" customFormat="1" ht="15" customHeight="1" x14ac:dyDescent="0.25">
      <c r="A8" s="39" t="s">
        <v>6</v>
      </c>
      <c r="B8" s="80" t="s">
        <v>21</v>
      </c>
      <c r="C8" s="81"/>
      <c r="D8" s="95" t="s">
        <v>152</v>
      </c>
      <c r="E8" s="96"/>
    </row>
    <row r="9" spans="1:6" s="31" customFormat="1" ht="29.25" customHeight="1" x14ac:dyDescent="0.25">
      <c r="A9" s="39" t="s">
        <v>104</v>
      </c>
      <c r="B9" s="80" t="s">
        <v>22</v>
      </c>
      <c r="C9" s="81"/>
      <c r="D9" s="95" t="s">
        <v>153</v>
      </c>
      <c r="E9" s="96"/>
    </row>
    <row r="10" spans="1:6" s="31" customFormat="1" ht="110.25" customHeight="1" x14ac:dyDescent="0.25">
      <c r="A10" s="39" t="s">
        <v>26</v>
      </c>
      <c r="B10" s="80" t="s">
        <v>98</v>
      </c>
      <c r="C10" s="81"/>
      <c r="D10" s="95" t="s">
        <v>154</v>
      </c>
      <c r="E10" s="96"/>
    </row>
    <row r="11" spans="1:6" s="31" customFormat="1" ht="36" customHeight="1" x14ac:dyDescent="0.25">
      <c r="A11" s="39" t="s">
        <v>27</v>
      </c>
      <c r="B11" s="80" t="s">
        <v>118</v>
      </c>
      <c r="C11" s="81"/>
      <c r="D11" s="95" t="s">
        <v>155</v>
      </c>
      <c r="E11" s="96"/>
    </row>
    <row r="12" spans="1:6" s="31" customFormat="1" ht="15" customHeight="1" x14ac:dyDescent="0.25">
      <c r="A12" s="39" t="s">
        <v>55</v>
      </c>
      <c r="B12" s="80" t="s">
        <v>90</v>
      </c>
      <c r="C12" s="81"/>
      <c r="D12" s="107">
        <v>6299332</v>
      </c>
      <c r="E12" s="108"/>
      <c r="F12" s="106"/>
    </row>
    <row r="13" spans="1:6" s="31" customFormat="1" ht="15" customHeight="1" x14ac:dyDescent="0.25">
      <c r="A13" s="39" t="s">
        <v>69</v>
      </c>
      <c r="B13" s="80" t="s">
        <v>258</v>
      </c>
      <c r="C13" s="81"/>
      <c r="D13" s="107">
        <v>6299332</v>
      </c>
      <c r="E13" s="108"/>
    </row>
    <row r="14" spans="1:6" s="31" customFormat="1" ht="16.5" customHeight="1" x14ac:dyDescent="0.25">
      <c r="A14" s="39" t="s">
        <v>105</v>
      </c>
      <c r="B14" s="80" t="s">
        <v>130</v>
      </c>
      <c r="C14" s="81"/>
      <c r="D14" s="89">
        <v>1</v>
      </c>
      <c r="E14" s="90"/>
    </row>
    <row r="15" spans="1:6" s="31" customFormat="1" ht="16.5" customHeight="1" x14ac:dyDescent="0.25">
      <c r="A15" s="39" t="s">
        <v>106</v>
      </c>
      <c r="B15" s="80" t="s">
        <v>134</v>
      </c>
      <c r="C15" s="81"/>
      <c r="D15" s="89"/>
      <c r="E15" s="90"/>
    </row>
    <row r="16" spans="1:6" s="31" customFormat="1" ht="16.5" customHeight="1" x14ac:dyDescent="0.25">
      <c r="A16" s="39" t="s">
        <v>133</v>
      </c>
      <c r="B16" s="80" t="s">
        <v>100</v>
      </c>
      <c r="C16" s="81"/>
      <c r="D16" s="104"/>
      <c r="E16" s="104"/>
    </row>
    <row r="17" spans="1:5" s="31" customFormat="1" ht="16.5" customHeight="1" x14ac:dyDescent="0.25">
      <c r="A17" s="32"/>
      <c r="B17" s="33"/>
      <c r="C17" s="33"/>
      <c r="D17" s="34"/>
      <c r="E17" s="34"/>
    </row>
    <row r="18" spans="1:5" s="31" customFormat="1" ht="16.5" customHeight="1" x14ac:dyDescent="0.25">
      <c r="A18" s="32"/>
      <c r="B18" s="33"/>
      <c r="C18" s="33"/>
      <c r="D18" s="34"/>
      <c r="E18" s="34"/>
    </row>
    <row r="19" spans="1:5" s="31" customFormat="1" ht="16.5" customHeight="1" x14ac:dyDescent="0.25">
      <c r="A19" s="33" t="s">
        <v>120</v>
      </c>
      <c r="B19" s="97" t="s">
        <v>121</v>
      </c>
      <c r="C19" s="97"/>
      <c r="D19" s="34"/>
      <c r="E19" s="34"/>
    </row>
    <row r="20" spans="1:5" s="31" customFormat="1" ht="62.25" customHeight="1" x14ac:dyDescent="0.25">
      <c r="A20" s="38"/>
      <c r="B20" s="38"/>
      <c r="C20" s="38" t="s">
        <v>259</v>
      </c>
      <c r="D20" s="91" t="s">
        <v>141</v>
      </c>
      <c r="E20" s="92"/>
    </row>
    <row r="21" spans="1:5" s="31" customFormat="1" ht="13.5" customHeight="1" x14ac:dyDescent="0.25">
      <c r="A21" s="40"/>
      <c r="B21" s="40">
        <v>1</v>
      </c>
      <c r="C21" s="40">
        <v>2</v>
      </c>
      <c r="D21" s="93">
        <v>3</v>
      </c>
      <c r="E21" s="94"/>
    </row>
    <row r="22" spans="1:5" s="31" customFormat="1" ht="31.5" customHeight="1" x14ac:dyDescent="0.25">
      <c r="A22" s="23" t="s">
        <v>5</v>
      </c>
      <c r="B22" s="22" t="s">
        <v>140</v>
      </c>
      <c r="C22" s="46"/>
      <c r="D22" s="98" t="s">
        <v>29</v>
      </c>
      <c r="E22" s="99"/>
    </row>
    <row r="23" spans="1:5" s="31" customFormat="1" ht="16.5" customHeight="1" x14ac:dyDescent="0.25">
      <c r="A23" s="4"/>
      <c r="B23" s="37" t="s">
        <v>122</v>
      </c>
      <c r="C23" s="37" t="s">
        <v>29</v>
      </c>
      <c r="D23" s="100" t="s">
        <v>29</v>
      </c>
      <c r="E23" s="101"/>
    </row>
    <row r="24" spans="1:5" s="31" customFormat="1" ht="16.5" customHeight="1" x14ac:dyDescent="0.25">
      <c r="A24" s="4" t="s">
        <v>7</v>
      </c>
      <c r="B24" s="36" t="s">
        <v>123</v>
      </c>
      <c r="C24" s="44"/>
      <c r="D24" s="100"/>
      <c r="E24" s="101"/>
    </row>
    <row r="25" spans="1:5" s="31" customFormat="1" ht="16.5" customHeight="1" x14ac:dyDescent="0.25">
      <c r="A25" s="4" t="s">
        <v>8</v>
      </c>
      <c r="B25" s="36" t="s">
        <v>127</v>
      </c>
      <c r="C25" s="44"/>
      <c r="D25" s="100"/>
      <c r="E25" s="101"/>
    </row>
    <row r="26" spans="1:5" s="31" customFormat="1" ht="16.5" customHeight="1" x14ac:dyDescent="0.25">
      <c r="A26" s="4"/>
      <c r="B26" s="36" t="s">
        <v>31</v>
      </c>
      <c r="C26" s="44"/>
      <c r="D26" s="100"/>
      <c r="E26" s="101"/>
    </row>
    <row r="27" spans="1:5" s="31" customFormat="1" ht="16.5" customHeight="1" x14ac:dyDescent="0.25">
      <c r="A27" s="4" t="s">
        <v>9</v>
      </c>
      <c r="B27" s="36" t="s">
        <v>125</v>
      </c>
      <c r="C27" s="60">
        <v>103127</v>
      </c>
      <c r="D27" s="102" t="s">
        <v>161</v>
      </c>
      <c r="E27" s="103"/>
    </row>
    <row r="28" spans="1:5" s="31" customFormat="1" ht="16.5" customHeight="1" x14ac:dyDescent="0.25">
      <c r="A28" s="4" t="s">
        <v>10</v>
      </c>
      <c r="B28" s="36" t="s">
        <v>126</v>
      </c>
      <c r="C28" s="44"/>
      <c r="D28" s="100"/>
      <c r="E28" s="101"/>
    </row>
    <row r="29" spans="1:5" s="31" customFormat="1" ht="16.5" customHeight="1" x14ac:dyDescent="0.25">
      <c r="A29" s="4"/>
      <c r="B29" s="36" t="s">
        <v>124</v>
      </c>
      <c r="C29" s="44"/>
      <c r="D29" s="100"/>
      <c r="E29" s="101"/>
    </row>
    <row r="30" spans="1:5" s="31" customFormat="1" ht="16.5" customHeight="1" x14ac:dyDescent="0.25">
      <c r="A30" s="32"/>
      <c r="B30" s="35"/>
      <c r="C30" s="35"/>
      <c r="D30" s="34"/>
      <c r="E30" s="34"/>
    </row>
    <row r="31" spans="1:5" s="31" customFormat="1" ht="16.5" customHeight="1" x14ac:dyDescent="0.25">
      <c r="A31" s="32"/>
      <c r="B31" s="35"/>
      <c r="C31" s="35"/>
      <c r="D31" s="34"/>
      <c r="E31" s="34"/>
    </row>
    <row r="32" spans="1:5" ht="30" customHeight="1" x14ac:dyDescent="0.25">
      <c r="A32" s="2" t="s">
        <v>128</v>
      </c>
      <c r="B32" s="88" t="s">
        <v>119</v>
      </c>
      <c r="C32" s="88"/>
      <c r="D32" s="88"/>
      <c r="E32" s="88"/>
    </row>
    <row r="33" spans="1:6" ht="46.5" customHeight="1" x14ac:dyDescent="0.25">
      <c r="A33" s="38" t="s">
        <v>5</v>
      </c>
      <c r="B33" s="80" t="s">
        <v>129</v>
      </c>
      <c r="C33" s="81"/>
      <c r="D33" s="82" t="s">
        <v>102</v>
      </c>
      <c r="E33" s="83"/>
    </row>
    <row r="34" spans="1:6" s="20" customFormat="1" ht="16.5" customHeight="1" x14ac:dyDescent="0.25">
      <c r="A34" s="19"/>
      <c r="B34" s="84">
        <v>1</v>
      </c>
      <c r="C34" s="85"/>
      <c r="D34" s="84">
        <v>2</v>
      </c>
      <c r="E34" s="85"/>
    </row>
    <row r="35" spans="1:6" ht="41.25" customHeight="1" x14ac:dyDescent="0.25">
      <c r="A35" s="4"/>
      <c r="B35" s="78" t="s">
        <v>146</v>
      </c>
      <c r="C35" s="79"/>
      <c r="D35" s="86" t="s">
        <v>29</v>
      </c>
      <c r="E35" s="87"/>
    </row>
    <row r="36" spans="1:6" x14ac:dyDescent="0.25">
      <c r="A36" s="4"/>
      <c r="B36" s="76" t="s">
        <v>30</v>
      </c>
      <c r="C36" s="77"/>
      <c r="D36" s="74" t="s">
        <v>29</v>
      </c>
      <c r="E36" s="75"/>
    </row>
    <row r="37" spans="1:6" x14ac:dyDescent="0.25">
      <c r="A37" s="4" t="s">
        <v>7</v>
      </c>
      <c r="B37" s="74"/>
      <c r="C37" s="75"/>
      <c r="D37" s="72"/>
      <c r="E37" s="73"/>
    </row>
    <row r="38" spans="1:6" x14ac:dyDescent="0.25">
      <c r="A38" s="4" t="s">
        <v>8</v>
      </c>
      <c r="B38" s="74"/>
      <c r="C38" s="75"/>
      <c r="D38" s="72"/>
      <c r="E38" s="73"/>
    </row>
    <row r="39" spans="1:6" x14ac:dyDescent="0.25">
      <c r="A39" s="4"/>
      <c r="B39" s="74"/>
      <c r="C39" s="75"/>
      <c r="D39" s="72"/>
      <c r="E39" s="73"/>
    </row>
    <row r="40" spans="1:6" s="2" customFormat="1" ht="30" customHeight="1" x14ac:dyDescent="0.25">
      <c r="A40" s="38" t="s">
        <v>6</v>
      </c>
      <c r="B40" s="80" t="s">
        <v>131</v>
      </c>
      <c r="C40" s="81"/>
      <c r="D40" s="82" t="s">
        <v>29</v>
      </c>
      <c r="E40" s="83"/>
    </row>
    <row r="41" spans="1:6" ht="41.25" customHeight="1" x14ac:dyDescent="0.25">
      <c r="A41" s="4"/>
      <c r="B41" s="78" t="s">
        <v>161</v>
      </c>
      <c r="C41" s="79"/>
      <c r="D41" s="74" t="s">
        <v>29</v>
      </c>
      <c r="E41" s="75"/>
    </row>
    <row r="42" spans="1:6" x14ac:dyDescent="0.25">
      <c r="A42" s="4"/>
      <c r="B42" s="76" t="s">
        <v>30</v>
      </c>
      <c r="C42" s="77"/>
      <c r="D42" s="72"/>
      <c r="E42" s="73"/>
    </row>
    <row r="43" spans="1:6" x14ac:dyDescent="0.25">
      <c r="A43" s="4" t="s">
        <v>9</v>
      </c>
      <c r="B43" s="76" t="s">
        <v>162</v>
      </c>
      <c r="C43" s="77"/>
      <c r="D43" s="72">
        <v>10</v>
      </c>
      <c r="E43" s="73"/>
    </row>
    <row r="44" spans="1:6" x14ac:dyDescent="0.25">
      <c r="A44" s="4" t="s">
        <v>10</v>
      </c>
      <c r="B44" s="76" t="s">
        <v>250</v>
      </c>
      <c r="C44" s="77"/>
      <c r="D44" s="110">
        <v>38225397</v>
      </c>
      <c r="E44" s="111"/>
      <c r="F44" s="109"/>
    </row>
    <row r="45" spans="1:6" x14ac:dyDescent="0.25">
      <c r="A45" s="4" t="s">
        <v>33</v>
      </c>
      <c r="B45" s="76" t="s">
        <v>163</v>
      </c>
      <c r="C45" s="77"/>
      <c r="D45" s="72">
        <v>30</v>
      </c>
      <c r="E45" s="73"/>
    </row>
    <row r="46" spans="1:6" x14ac:dyDescent="0.25">
      <c r="A46" s="4" t="s">
        <v>31</v>
      </c>
      <c r="B46" s="74"/>
      <c r="C46" s="75"/>
      <c r="D46" s="72"/>
      <c r="E46" s="73"/>
    </row>
    <row r="47" spans="1:6" x14ac:dyDescent="0.25">
      <c r="A47" s="4"/>
      <c r="B47" s="74"/>
      <c r="C47" s="75"/>
      <c r="D47" s="72"/>
      <c r="E47" s="73"/>
    </row>
    <row r="53" spans="2:5" ht="26.25" x14ac:dyDescent="0.25">
      <c r="B53" s="26" t="s">
        <v>91</v>
      </c>
      <c r="C53" s="27"/>
      <c r="D53" s="18"/>
      <c r="E53" s="18"/>
    </row>
    <row r="54" spans="2:5" x14ac:dyDescent="0.25">
      <c r="B54" s="17" t="s">
        <v>92</v>
      </c>
      <c r="C54" s="65" t="s">
        <v>156</v>
      </c>
      <c r="D54" s="66"/>
      <c r="E54" s="67"/>
    </row>
    <row r="55" spans="2:5" x14ac:dyDescent="0.25">
      <c r="B55" s="17" t="s">
        <v>95</v>
      </c>
      <c r="C55" s="65" t="s">
        <v>157</v>
      </c>
      <c r="D55" s="66"/>
      <c r="E55" s="67"/>
    </row>
    <row r="56" spans="2:5" x14ac:dyDescent="0.25">
      <c r="B56" s="17" t="s">
        <v>93</v>
      </c>
      <c r="C56" s="65">
        <v>67845111</v>
      </c>
      <c r="D56" s="66"/>
      <c r="E56" s="67"/>
    </row>
    <row r="57" spans="2:5" x14ac:dyDescent="0.25">
      <c r="B57" s="17" t="s">
        <v>94</v>
      </c>
      <c r="C57" s="65" t="s">
        <v>158</v>
      </c>
      <c r="D57" s="66"/>
      <c r="E57" s="67"/>
    </row>
  </sheetData>
  <mergeCells count="70">
    <mergeCell ref="C55:E55"/>
    <mergeCell ref="C56:E56"/>
    <mergeCell ref="C57:E57"/>
    <mergeCell ref="B6:C6"/>
    <mergeCell ref="B7:C7"/>
    <mergeCell ref="B8:C8"/>
    <mergeCell ref="B9:C9"/>
    <mergeCell ref="B10:C10"/>
    <mergeCell ref="B11:C11"/>
    <mergeCell ref="B12:C12"/>
    <mergeCell ref="D26:E26"/>
    <mergeCell ref="D27:E27"/>
    <mergeCell ref="D28:E28"/>
    <mergeCell ref="D29:E29"/>
    <mergeCell ref="D14:E14"/>
    <mergeCell ref="D16:E16"/>
    <mergeCell ref="C54:E54"/>
    <mergeCell ref="B13:C13"/>
    <mergeCell ref="B14:C14"/>
    <mergeCell ref="B16:C16"/>
    <mergeCell ref="D7:E7"/>
    <mergeCell ref="B19:C19"/>
    <mergeCell ref="D22:E22"/>
    <mergeCell ref="D23:E23"/>
    <mergeCell ref="D24:E24"/>
    <mergeCell ref="D25:E25"/>
    <mergeCell ref="D8:E8"/>
    <mergeCell ref="D9:E9"/>
    <mergeCell ref="D10:E10"/>
    <mergeCell ref="D11:E11"/>
    <mergeCell ref="D12:E12"/>
    <mergeCell ref="D13:E13"/>
    <mergeCell ref="B32:E32"/>
    <mergeCell ref="C1:E1"/>
    <mergeCell ref="B4:E4"/>
    <mergeCell ref="B15:C15"/>
    <mergeCell ref="D15:E15"/>
    <mergeCell ref="D20:E20"/>
    <mergeCell ref="D21:E21"/>
    <mergeCell ref="B33:C33"/>
    <mergeCell ref="D33:E33"/>
    <mergeCell ref="B34:C34"/>
    <mergeCell ref="D34:E34"/>
    <mergeCell ref="B35:C35"/>
    <mergeCell ref="D35:E35"/>
    <mergeCell ref="D42:E42"/>
    <mergeCell ref="B36:C36"/>
    <mergeCell ref="B37:C37"/>
    <mergeCell ref="B38:C38"/>
    <mergeCell ref="B39:C39"/>
    <mergeCell ref="D36:E36"/>
    <mergeCell ref="D37:E37"/>
    <mergeCell ref="D38:E38"/>
    <mergeCell ref="D39:E39"/>
    <mergeCell ref="D46:E46"/>
    <mergeCell ref="D47:E47"/>
    <mergeCell ref="B46:C46"/>
    <mergeCell ref="B47:C47"/>
    <mergeCell ref="C2:E3"/>
    <mergeCell ref="D43:E43"/>
    <mergeCell ref="B44:C44"/>
    <mergeCell ref="B43:C43"/>
    <mergeCell ref="B45:C45"/>
    <mergeCell ref="D44:E44"/>
    <mergeCell ref="D45:E45"/>
    <mergeCell ref="B41:C41"/>
    <mergeCell ref="D41:E41"/>
    <mergeCell ref="B40:C40"/>
    <mergeCell ref="D40:E40"/>
    <mergeCell ref="B42:C4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1.Vispārēja</vt:lpstr>
      <vt:lpstr>2.RezRad</vt:lpstr>
      <vt:lpstr>3.FinRad</vt:lpstr>
      <vt:lpstr>4.1.Invest-uzsākts</vt:lpstr>
      <vt:lpstr>4.2.Invest-plānots</vt:lpstr>
      <vt:lpstr>5.Saistības</vt:lpstr>
      <vt:lpstr>6.Aizdevumi</vt:lpstr>
      <vt:lpstr>7.Subs_Dot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2014-02-04T11:43:08Z</dcterms:modified>
</cp:coreProperties>
</file>