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6519"/>
  <workbookPr autoCompressPictures="0"/>
  <bookViews>
    <workbookView xWindow="0" yWindow="0" windowWidth="25600" windowHeight="16060"/>
  </bookViews>
  <sheets>
    <sheet name="INDEKSS" sheetId="26" r:id="rId1"/>
    <sheet name="Dokumentu pārvaldības indekss" sheetId="12" r:id="rId2"/>
    <sheet name="Personālvadības indekss" sheetId="10" r:id="rId3"/>
    <sheet name="Pamatdarbības indekss" sheetId="24" r:id="rId4"/>
    <sheet name="Starpiestāžu sadarbības indekss" sheetId="23" r:id="rId5"/>
    <sheet name="Dokumentu aprites indekss" sheetId="15" r:id="rId6"/>
    <sheet name="Pakalpojumu indekss" sheetId="1" r:id="rId7"/>
    <sheet name="Atvērto datu indekss" sheetId="19" r:id="rId8"/>
    <sheet name="Pakalp.komun.indekss" sheetId="17" r:id="rId9"/>
    <sheet name="Komunikācijas indekss" sheetId="6" r:id="rId10"/>
  </sheets>
  <definedNames>
    <definedName name="_xlnm._FilterDatabase" localSheetId="0" hidden="1">INDEKSS!$C$2:$D$104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H31" i="26" l="1"/>
  <c r="AH82" i="26"/>
  <c r="AH62" i="26"/>
  <c r="AH57" i="26"/>
  <c r="AH21" i="26"/>
  <c r="AH97" i="26"/>
  <c r="AH98" i="26"/>
  <c r="AH5" i="26"/>
  <c r="AH76" i="26"/>
  <c r="AH77" i="26"/>
  <c r="AH56" i="26"/>
  <c r="AH37" i="26"/>
  <c r="AH96" i="26"/>
  <c r="AH34" i="26"/>
  <c r="AH19" i="26"/>
  <c r="AH51" i="26"/>
  <c r="AH67" i="26"/>
  <c r="AH18" i="26"/>
  <c r="AH75" i="26"/>
  <c r="AH17" i="26"/>
  <c r="AH87" i="26"/>
  <c r="AH49" i="26"/>
  <c r="AH83" i="26"/>
  <c r="AH12" i="26"/>
  <c r="AH29" i="26"/>
  <c r="AH45" i="26"/>
  <c r="AH89" i="26"/>
  <c r="AH39" i="26"/>
  <c r="AH32" i="26"/>
  <c r="AH103" i="26"/>
  <c r="AH63" i="26"/>
  <c r="AH71" i="26"/>
  <c r="AH53" i="26"/>
  <c r="AH69" i="26"/>
  <c r="AH24" i="26"/>
  <c r="AH38" i="26"/>
  <c r="AH72" i="26"/>
  <c r="AH64" i="26"/>
  <c r="AH6" i="26"/>
  <c r="AH26" i="26"/>
  <c r="AH9" i="26"/>
  <c r="AH55" i="26"/>
  <c r="AH86" i="26"/>
  <c r="AH104" i="26"/>
  <c r="AH79" i="26"/>
  <c r="AH42" i="26"/>
  <c r="AH61" i="26"/>
  <c r="AH68" i="26"/>
  <c r="AH92" i="26"/>
  <c r="AH10" i="26"/>
  <c r="AH27" i="26"/>
  <c r="AH30" i="26"/>
  <c r="AH3" i="26"/>
  <c r="AH4" i="26"/>
  <c r="AH16" i="26"/>
  <c r="AH93" i="26"/>
  <c r="AH65" i="26"/>
  <c r="AH28" i="26"/>
  <c r="AH90" i="26"/>
  <c r="AH35" i="26"/>
  <c r="AH60" i="26"/>
  <c r="AH14" i="26"/>
  <c r="AH84" i="26"/>
  <c r="AH80" i="26"/>
  <c r="AH101" i="26"/>
  <c r="AH78" i="26"/>
  <c r="AH66" i="26"/>
  <c r="AH94" i="26"/>
  <c r="AH46" i="26"/>
  <c r="AH44" i="26"/>
  <c r="AH13" i="26"/>
  <c r="AH43" i="26"/>
  <c r="AH59" i="26"/>
  <c r="AH48" i="26"/>
  <c r="AH73" i="26"/>
  <c r="AH58" i="26"/>
  <c r="AH40" i="26"/>
  <c r="AH7" i="26"/>
  <c r="AH95" i="26"/>
  <c r="AH33" i="26"/>
  <c r="AH23" i="26"/>
  <c r="AH54" i="26"/>
  <c r="AH11" i="26"/>
  <c r="AH20" i="26"/>
  <c r="AH50" i="26"/>
  <c r="AH41" i="26"/>
  <c r="AH36" i="26"/>
  <c r="AH8" i="26"/>
  <c r="AH70" i="26"/>
  <c r="AH88" i="26"/>
  <c r="AH47" i="26"/>
  <c r="AH99" i="26"/>
  <c r="AH25" i="26"/>
  <c r="AH102" i="26"/>
  <c r="AH15" i="26"/>
  <c r="AH81" i="26"/>
  <c r="AH52" i="26"/>
  <c r="AH74" i="26"/>
  <c r="AH85" i="26"/>
  <c r="AH100" i="26"/>
  <c r="AH22" i="26"/>
  <c r="AH91" i="26"/>
  <c r="AG31" i="26"/>
  <c r="AG82" i="26"/>
  <c r="AG62" i="26"/>
  <c r="AG57" i="26"/>
  <c r="AG21" i="26"/>
  <c r="AG97" i="26"/>
  <c r="AG98" i="26"/>
  <c r="AG5" i="26"/>
  <c r="AG76" i="26"/>
  <c r="AG77" i="26"/>
  <c r="AG56" i="26"/>
  <c r="AG37" i="26"/>
  <c r="AG96" i="26"/>
  <c r="AG34" i="26"/>
  <c r="AG19" i="26"/>
  <c r="AG51" i="26"/>
  <c r="AG67" i="26"/>
  <c r="AG18" i="26"/>
  <c r="AG75" i="26"/>
  <c r="AG17" i="26"/>
  <c r="AG87" i="26"/>
  <c r="AG49" i="26"/>
  <c r="AG83" i="26"/>
  <c r="AG12" i="26"/>
  <c r="AG29" i="26"/>
  <c r="AG45" i="26"/>
  <c r="AG89" i="26"/>
  <c r="AG39" i="26"/>
  <c r="AG32" i="26"/>
  <c r="AG103" i="26"/>
  <c r="AG63" i="26"/>
  <c r="AG71" i="26"/>
  <c r="AG53" i="26"/>
  <c r="AG69" i="26"/>
  <c r="AG24" i="26"/>
  <c r="AG38" i="26"/>
  <c r="AG72" i="26"/>
  <c r="AG64" i="26"/>
  <c r="AG6" i="26"/>
  <c r="AG26" i="26"/>
  <c r="AG9" i="26"/>
  <c r="AG55" i="26"/>
  <c r="AG86" i="26"/>
  <c r="AG104" i="26"/>
  <c r="AG79" i="26"/>
  <c r="AG42" i="26"/>
  <c r="AG61" i="26"/>
  <c r="AG68" i="26"/>
  <c r="AG92" i="26"/>
  <c r="AG10" i="26"/>
  <c r="AG27" i="26"/>
  <c r="AG30" i="26"/>
  <c r="AG3" i="26"/>
  <c r="AG4" i="26"/>
  <c r="AG16" i="26"/>
  <c r="AG93" i="26"/>
  <c r="AG65" i="26"/>
  <c r="AG28" i="26"/>
  <c r="AG90" i="26"/>
  <c r="AG35" i="26"/>
  <c r="AG60" i="26"/>
  <c r="AG14" i="26"/>
  <c r="AG84" i="26"/>
  <c r="AG80" i="26"/>
  <c r="AG101" i="26"/>
  <c r="AG78" i="26"/>
  <c r="AG66" i="26"/>
  <c r="AG94" i="26"/>
  <c r="AG46" i="26"/>
  <c r="AG44" i="26"/>
  <c r="AG13" i="26"/>
  <c r="AG43" i="26"/>
  <c r="AG59" i="26"/>
  <c r="AG48" i="26"/>
  <c r="AG73" i="26"/>
  <c r="AG58" i="26"/>
  <c r="AG40" i="26"/>
  <c r="AG7" i="26"/>
  <c r="AG95" i="26"/>
  <c r="AG33" i="26"/>
  <c r="AG23" i="26"/>
  <c r="AG54" i="26"/>
  <c r="AG11" i="26"/>
  <c r="AG20" i="26"/>
  <c r="AG50" i="26"/>
  <c r="AG41" i="26"/>
  <c r="AG36" i="26"/>
  <c r="AG8" i="26"/>
  <c r="AG70" i="26"/>
  <c r="AG88" i="26"/>
  <c r="AG47" i="26"/>
  <c r="AG99" i="26"/>
  <c r="AG25" i="26"/>
  <c r="AG102" i="26"/>
  <c r="AG15" i="26"/>
  <c r="AG81" i="26"/>
  <c r="AG52" i="26"/>
  <c r="AG74" i="26"/>
  <c r="AG85" i="26"/>
  <c r="AG100" i="26"/>
  <c r="AG22" i="26"/>
  <c r="AG91" i="26"/>
  <c r="AD31" i="26"/>
  <c r="AD82" i="26"/>
  <c r="AD62" i="26"/>
  <c r="AD57" i="26"/>
  <c r="AD21" i="26"/>
  <c r="AD97" i="26"/>
  <c r="AD98" i="26"/>
  <c r="AD5" i="26"/>
  <c r="AD76" i="26"/>
  <c r="AD77" i="26"/>
  <c r="AD56" i="26"/>
  <c r="AD37" i="26"/>
  <c r="AD96" i="26"/>
  <c r="AD34" i="26"/>
  <c r="AD19" i="26"/>
  <c r="AD51" i="26"/>
  <c r="AD67" i="26"/>
  <c r="AD18" i="26"/>
  <c r="AD75" i="26"/>
  <c r="AD17" i="26"/>
  <c r="AD87" i="26"/>
  <c r="AD49" i="26"/>
  <c r="AD83" i="26"/>
  <c r="AD12" i="26"/>
  <c r="AD29" i="26"/>
  <c r="AD45" i="26"/>
  <c r="AD89" i="26"/>
  <c r="AD39" i="26"/>
  <c r="AD32" i="26"/>
  <c r="AD103" i="26"/>
  <c r="AD63" i="26"/>
  <c r="AD71" i="26"/>
  <c r="AD53" i="26"/>
  <c r="AD69" i="26"/>
  <c r="AD24" i="26"/>
  <c r="AD38" i="26"/>
  <c r="AD72" i="26"/>
  <c r="AD64" i="26"/>
  <c r="AD6" i="26"/>
  <c r="AD26" i="26"/>
  <c r="AD9" i="26"/>
  <c r="AD55" i="26"/>
  <c r="AD86" i="26"/>
  <c r="AD104" i="26"/>
  <c r="AD79" i="26"/>
  <c r="AD42" i="26"/>
  <c r="AD61" i="26"/>
  <c r="AD68" i="26"/>
  <c r="AD92" i="26"/>
  <c r="AD10" i="26"/>
  <c r="AD27" i="26"/>
  <c r="AD30" i="26"/>
  <c r="AD3" i="26"/>
  <c r="AD4" i="26"/>
  <c r="AD16" i="26"/>
  <c r="AD93" i="26"/>
  <c r="AD65" i="26"/>
  <c r="AD28" i="26"/>
  <c r="AD90" i="26"/>
  <c r="AD35" i="26"/>
  <c r="AD60" i="26"/>
  <c r="AD14" i="26"/>
  <c r="AD84" i="26"/>
  <c r="AD80" i="26"/>
  <c r="AD101" i="26"/>
  <c r="AD78" i="26"/>
  <c r="AD66" i="26"/>
  <c r="AD94" i="26"/>
  <c r="AD46" i="26"/>
  <c r="AD44" i="26"/>
  <c r="AD13" i="26"/>
  <c r="AD43" i="26"/>
  <c r="AD59" i="26"/>
  <c r="AD48" i="26"/>
  <c r="AD73" i="26"/>
  <c r="AD58" i="26"/>
  <c r="AD40" i="26"/>
  <c r="AD7" i="26"/>
  <c r="AD95" i="26"/>
  <c r="AD33" i="26"/>
  <c r="AD23" i="26"/>
  <c r="AD54" i="26"/>
  <c r="AD11" i="26"/>
  <c r="AD20" i="26"/>
  <c r="AD50" i="26"/>
  <c r="AD41" i="26"/>
  <c r="AD36" i="26"/>
  <c r="AD8" i="26"/>
  <c r="AD70" i="26"/>
  <c r="AD88" i="26"/>
  <c r="AD47" i="26"/>
  <c r="AD99" i="26"/>
  <c r="AD25" i="26"/>
  <c r="AD102" i="26"/>
  <c r="AD15" i="26"/>
  <c r="AD81" i="26"/>
  <c r="AD52" i="26"/>
  <c r="AD74" i="26"/>
  <c r="AD85" i="26"/>
  <c r="AD100" i="26"/>
  <c r="AD22" i="26"/>
  <c r="AD91" i="26"/>
  <c r="AA100" i="26"/>
  <c r="X100" i="26"/>
  <c r="AA85" i="26"/>
  <c r="AA74" i="26"/>
  <c r="X74" i="26"/>
  <c r="AA52" i="26"/>
  <c r="AA81" i="26"/>
  <c r="X81" i="26"/>
  <c r="AA15" i="26"/>
  <c r="AA102" i="26"/>
  <c r="X102" i="26"/>
  <c r="AA25" i="26"/>
  <c r="AA99" i="26"/>
  <c r="X99" i="26"/>
  <c r="AA47" i="26"/>
  <c r="AA88" i="26"/>
  <c r="X88" i="26"/>
  <c r="AA70" i="26"/>
  <c r="AA8" i="26"/>
  <c r="X8" i="26"/>
  <c r="AA36" i="26"/>
  <c r="AA41" i="26"/>
  <c r="X41" i="26"/>
  <c r="AA50" i="26"/>
  <c r="AA20" i="26"/>
  <c r="X20" i="26"/>
  <c r="AA11" i="26"/>
  <c r="AA54" i="26"/>
  <c r="X54" i="26"/>
  <c r="AA23" i="26"/>
  <c r="AA33" i="26"/>
  <c r="X33" i="26"/>
  <c r="AA95" i="26"/>
  <c r="AA7" i="26"/>
  <c r="X7" i="26"/>
  <c r="AA40" i="26"/>
  <c r="AA58" i="26"/>
  <c r="X58" i="26"/>
  <c r="AA73" i="26"/>
  <c r="AA48" i="26"/>
  <c r="X48" i="26"/>
  <c r="AA59" i="26"/>
  <c r="AA43" i="26"/>
  <c r="X43" i="26"/>
  <c r="AA13" i="26"/>
  <c r="AA44" i="26"/>
  <c r="X44" i="26"/>
  <c r="AA46" i="26"/>
  <c r="AA94" i="26"/>
  <c r="X94" i="26"/>
  <c r="AA66" i="26"/>
  <c r="AA78" i="26"/>
  <c r="X78" i="26"/>
  <c r="AA101" i="26"/>
  <c r="AA80" i="26"/>
  <c r="X80" i="26"/>
  <c r="AA84" i="26"/>
  <c r="AA14" i="26"/>
  <c r="X14" i="26"/>
  <c r="AA60" i="26"/>
  <c r="AA35" i="26"/>
  <c r="X35" i="26"/>
  <c r="AA90" i="26"/>
  <c r="AA28" i="26"/>
  <c r="X28" i="26"/>
  <c r="AA65" i="26"/>
  <c r="AA93" i="26"/>
  <c r="X93" i="26"/>
  <c r="AA16" i="26"/>
  <c r="AA4" i="26"/>
  <c r="X4" i="26"/>
  <c r="AA3" i="26"/>
  <c r="AA30" i="26"/>
  <c r="X30" i="26"/>
  <c r="AA27" i="26"/>
  <c r="AA10" i="26"/>
  <c r="X10" i="26"/>
  <c r="AA92" i="26"/>
  <c r="AA68" i="26"/>
  <c r="X68" i="26"/>
  <c r="AA61" i="26"/>
  <c r="AA42" i="26"/>
  <c r="X42" i="26"/>
  <c r="AA79" i="26"/>
  <c r="AA104" i="26"/>
  <c r="X104" i="26"/>
  <c r="AA86" i="26"/>
  <c r="AA55" i="26"/>
  <c r="X55" i="26"/>
  <c r="AA9" i="26"/>
  <c r="AA26" i="26"/>
  <c r="X26" i="26"/>
  <c r="AA6" i="26"/>
  <c r="AA64" i="26"/>
  <c r="X64" i="26"/>
  <c r="AA72" i="26"/>
  <c r="AA38" i="26"/>
  <c r="X38" i="26"/>
  <c r="AA24" i="26"/>
  <c r="AA69" i="26"/>
  <c r="X69" i="26"/>
  <c r="AA53" i="26"/>
  <c r="AA71" i="26"/>
  <c r="X71" i="26"/>
  <c r="AA63" i="26"/>
  <c r="AA103" i="26"/>
  <c r="X103" i="26"/>
  <c r="AA32" i="26"/>
  <c r="AA39" i="26"/>
  <c r="X39" i="26"/>
  <c r="AA89" i="26"/>
  <c r="AA45" i="26"/>
  <c r="X45" i="26"/>
  <c r="AA29" i="26"/>
  <c r="AA12" i="26"/>
  <c r="X12" i="26"/>
  <c r="AA83" i="26"/>
  <c r="AA49" i="26"/>
  <c r="X49" i="26"/>
  <c r="AA87" i="26"/>
  <c r="AA17" i="26"/>
  <c r="X17" i="26"/>
  <c r="AA75" i="26"/>
  <c r="AA18" i="26"/>
  <c r="X18" i="26"/>
  <c r="AA67" i="26"/>
  <c r="AA51" i="26"/>
  <c r="X51" i="26"/>
  <c r="AA19" i="26"/>
  <c r="AA34" i="26"/>
  <c r="X34" i="26"/>
  <c r="AA96" i="26"/>
  <c r="AA37" i="26"/>
  <c r="X37" i="26"/>
  <c r="AA56" i="26"/>
  <c r="AA77" i="26"/>
  <c r="X77" i="26"/>
  <c r="AA76" i="26"/>
  <c r="AA5" i="26"/>
  <c r="X5" i="26"/>
  <c r="AA98" i="26"/>
  <c r="AA97" i="26"/>
  <c r="X97" i="26"/>
  <c r="AA21" i="26"/>
  <c r="AA57" i="26"/>
  <c r="X57" i="26"/>
  <c r="AA62" i="26"/>
  <c r="AA82" i="26"/>
  <c r="X82" i="26"/>
  <c r="AA31" i="26"/>
  <c r="AA22" i="26"/>
  <c r="X22" i="26"/>
  <c r="AA91" i="26"/>
  <c r="X91" i="26"/>
  <c r="T31" i="26"/>
  <c r="T82" i="26"/>
  <c r="T62" i="26"/>
  <c r="T57" i="26"/>
  <c r="T21" i="26"/>
  <c r="T97" i="26"/>
  <c r="T98" i="26"/>
  <c r="T5" i="26"/>
  <c r="T76" i="26"/>
  <c r="T77" i="26"/>
  <c r="T56" i="26"/>
  <c r="T37" i="26"/>
  <c r="T96" i="26"/>
  <c r="T34" i="26"/>
  <c r="T19" i="26"/>
  <c r="T51" i="26"/>
  <c r="T67" i="26"/>
  <c r="T18" i="26"/>
  <c r="T75" i="26"/>
  <c r="T17" i="26"/>
  <c r="T87" i="26"/>
  <c r="T49" i="26"/>
  <c r="T83" i="26"/>
  <c r="T12" i="26"/>
  <c r="T29" i="26"/>
  <c r="T45" i="26"/>
  <c r="T89" i="26"/>
  <c r="T39" i="26"/>
  <c r="T32" i="26"/>
  <c r="T103" i="26"/>
  <c r="T63" i="26"/>
  <c r="T71" i="26"/>
  <c r="T53" i="26"/>
  <c r="T69" i="26"/>
  <c r="T24" i="26"/>
  <c r="T38" i="26"/>
  <c r="T72" i="26"/>
  <c r="T64" i="26"/>
  <c r="T6" i="26"/>
  <c r="T26" i="26"/>
  <c r="T9" i="26"/>
  <c r="T55" i="26"/>
  <c r="T86" i="26"/>
  <c r="T104" i="26"/>
  <c r="T79" i="26"/>
  <c r="T42" i="26"/>
  <c r="T61" i="26"/>
  <c r="T68" i="26"/>
  <c r="T92" i="26"/>
  <c r="T10" i="26"/>
  <c r="T27" i="26"/>
  <c r="T30" i="26"/>
  <c r="T3" i="26"/>
  <c r="T4" i="26"/>
  <c r="T16" i="26"/>
  <c r="T93" i="26"/>
  <c r="T65" i="26"/>
  <c r="T28" i="26"/>
  <c r="T90" i="26"/>
  <c r="T35" i="26"/>
  <c r="T60" i="26"/>
  <c r="T14" i="26"/>
  <c r="T84" i="26"/>
  <c r="T80" i="26"/>
  <c r="T101" i="26"/>
  <c r="T78" i="26"/>
  <c r="T66" i="26"/>
  <c r="T94" i="26"/>
  <c r="T46" i="26"/>
  <c r="T44" i="26"/>
  <c r="T13" i="26"/>
  <c r="T43" i="26"/>
  <c r="T59" i="26"/>
  <c r="T48" i="26"/>
  <c r="T73" i="26"/>
  <c r="T58" i="26"/>
  <c r="T40" i="26"/>
  <c r="T7" i="26"/>
  <c r="T95" i="26"/>
  <c r="T33" i="26"/>
  <c r="T23" i="26"/>
  <c r="T54" i="26"/>
  <c r="T11" i="26"/>
  <c r="T20" i="26"/>
  <c r="T50" i="26"/>
  <c r="T41" i="26"/>
  <c r="T36" i="26"/>
  <c r="T8" i="26"/>
  <c r="T70" i="26"/>
  <c r="T88" i="26"/>
  <c r="T47" i="26"/>
  <c r="T99" i="26"/>
  <c r="T25" i="26"/>
  <c r="T102" i="26"/>
  <c r="T15" i="26"/>
  <c r="T81" i="26"/>
  <c r="T52" i="26"/>
  <c r="T74" i="26"/>
  <c r="T85" i="26"/>
  <c r="T100" i="26"/>
  <c r="T22" i="26"/>
  <c r="T91" i="26"/>
  <c r="W100" i="26"/>
  <c r="W85" i="26"/>
  <c r="W74" i="26"/>
  <c r="W52" i="26"/>
  <c r="W81" i="26"/>
  <c r="W15" i="26"/>
  <c r="W102" i="26"/>
  <c r="W25" i="26"/>
  <c r="W99" i="26"/>
  <c r="W47" i="26"/>
  <c r="W88" i="26"/>
  <c r="W70" i="26"/>
  <c r="W8" i="26"/>
  <c r="W36" i="26"/>
  <c r="W41" i="26"/>
  <c r="W50" i="26"/>
  <c r="W20" i="26"/>
  <c r="W11" i="26"/>
  <c r="W54" i="26"/>
  <c r="W23" i="26"/>
  <c r="W33" i="26"/>
  <c r="W95" i="26"/>
  <c r="W7" i="26"/>
  <c r="W40" i="26"/>
  <c r="W58" i="26"/>
  <c r="W73" i="26"/>
  <c r="W48" i="26"/>
  <c r="W59" i="26"/>
  <c r="W43" i="26"/>
  <c r="W13" i="26"/>
  <c r="W44" i="26"/>
  <c r="W46" i="26"/>
  <c r="W94" i="26"/>
  <c r="W66" i="26"/>
  <c r="W78" i="26"/>
  <c r="W101" i="26"/>
  <c r="W80" i="26"/>
  <c r="W84" i="26"/>
  <c r="W14" i="26"/>
  <c r="W60" i="26"/>
  <c r="W35" i="26"/>
  <c r="W90" i="26"/>
  <c r="W28" i="26"/>
  <c r="W65" i="26"/>
  <c r="W93" i="26"/>
  <c r="W16" i="26"/>
  <c r="W4" i="26"/>
  <c r="W3" i="26"/>
  <c r="W30" i="26"/>
  <c r="W27" i="26"/>
  <c r="W10" i="26"/>
  <c r="W92" i="26"/>
  <c r="W68" i="26"/>
  <c r="W61" i="26"/>
  <c r="W42" i="26"/>
  <c r="W79" i="26"/>
  <c r="W104" i="26"/>
  <c r="W86" i="26"/>
  <c r="W55" i="26"/>
  <c r="W9" i="26"/>
  <c r="W26" i="26"/>
  <c r="W6" i="26"/>
  <c r="W64" i="26"/>
  <c r="W72" i="26"/>
  <c r="W38" i="26"/>
  <c r="W24" i="26"/>
  <c r="W69" i="26"/>
  <c r="W53" i="26"/>
  <c r="W71" i="26"/>
  <c r="W63" i="26"/>
  <c r="W103" i="26"/>
  <c r="W32" i="26"/>
  <c r="W39" i="26"/>
  <c r="W89" i="26"/>
  <c r="W45" i="26"/>
  <c r="W29" i="26"/>
  <c r="W12" i="26"/>
  <c r="W83" i="26"/>
  <c r="W49" i="26"/>
  <c r="W87" i="26"/>
  <c r="W17" i="26"/>
  <c r="W75" i="26"/>
  <c r="W18" i="26"/>
  <c r="W67" i="26"/>
  <c r="W51" i="26"/>
  <c r="W19" i="26"/>
  <c r="W34" i="26"/>
  <c r="W96" i="26"/>
  <c r="W37" i="26"/>
  <c r="W56" i="26"/>
  <c r="W77" i="26"/>
  <c r="W76" i="26"/>
  <c r="W5" i="26"/>
  <c r="W98" i="26"/>
  <c r="W97" i="26"/>
  <c r="W21" i="26"/>
  <c r="W57" i="26"/>
  <c r="W62" i="26"/>
  <c r="W82" i="26"/>
  <c r="W31" i="26"/>
  <c r="W22" i="26"/>
  <c r="W91" i="26"/>
  <c r="P19" i="26"/>
  <c r="P51" i="26"/>
  <c r="P67" i="26"/>
  <c r="P18" i="26"/>
  <c r="P75" i="26"/>
  <c r="P17" i="26"/>
  <c r="P87" i="26"/>
  <c r="P49" i="26"/>
  <c r="P83" i="26"/>
  <c r="P12" i="26"/>
  <c r="P29" i="26"/>
  <c r="P45" i="26"/>
  <c r="P89" i="26"/>
  <c r="P39" i="26"/>
  <c r="P32" i="26"/>
  <c r="P103" i="26"/>
  <c r="P63" i="26"/>
  <c r="P71" i="26"/>
  <c r="P53" i="26"/>
  <c r="P69" i="26"/>
  <c r="P24" i="26"/>
  <c r="P38" i="26"/>
  <c r="P72" i="26"/>
  <c r="P64" i="26"/>
  <c r="P6" i="26"/>
  <c r="P26" i="26"/>
  <c r="P9" i="26"/>
  <c r="P55" i="26"/>
  <c r="P86" i="26"/>
  <c r="P104" i="26"/>
  <c r="P79" i="26"/>
  <c r="P42" i="26"/>
  <c r="P61" i="26"/>
  <c r="P68" i="26"/>
  <c r="P92" i="26"/>
  <c r="P10" i="26"/>
  <c r="P27" i="26"/>
  <c r="P30" i="26"/>
  <c r="P3" i="26"/>
  <c r="P4" i="26"/>
  <c r="P16" i="26"/>
  <c r="P93" i="26"/>
  <c r="P65" i="26"/>
  <c r="P28" i="26"/>
  <c r="P90" i="26"/>
  <c r="P35" i="26"/>
  <c r="P60" i="26"/>
  <c r="P14" i="26"/>
  <c r="P84" i="26"/>
  <c r="P80" i="26"/>
  <c r="P101" i="26"/>
  <c r="P78" i="26"/>
  <c r="P66" i="26"/>
  <c r="P94" i="26"/>
  <c r="P46" i="26"/>
  <c r="P44" i="26"/>
  <c r="P13" i="26"/>
  <c r="P43" i="26"/>
  <c r="P59" i="26"/>
  <c r="P48" i="26"/>
  <c r="P73" i="26"/>
  <c r="P58" i="26"/>
  <c r="P40" i="26"/>
  <c r="P7" i="26"/>
  <c r="P95" i="26"/>
  <c r="P33" i="26"/>
  <c r="P23" i="26"/>
  <c r="P54" i="26"/>
  <c r="P11" i="26"/>
  <c r="P20" i="26"/>
  <c r="P50" i="26"/>
  <c r="P41" i="26"/>
  <c r="P36" i="26"/>
  <c r="P8" i="26"/>
  <c r="P70" i="26"/>
  <c r="P88" i="26"/>
  <c r="P47" i="26"/>
  <c r="P99" i="26"/>
  <c r="P25" i="26"/>
  <c r="P102" i="26"/>
  <c r="P15" i="26"/>
  <c r="P81" i="26"/>
  <c r="P52" i="26"/>
  <c r="P74" i="26"/>
  <c r="P85" i="26"/>
  <c r="P100" i="26"/>
  <c r="P22" i="26"/>
  <c r="P31" i="26"/>
  <c r="P82" i="26"/>
  <c r="P62" i="26"/>
  <c r="P57" i="26"/>
  <c r="P21" i="26"/>
  <c r="P97" i="26"/>
  <c r="P98" i="26"/>
  <c r="P5" i="26"/>
  <c r="P76" i="26"/>
  <c r="P77" i="26"/>
  <c r="P56" i="26"/>
  <c r="P37" i="26"/>
  <c r="P96" i="26"/>
  <c r="P34" i="26"/>
  <c r="P91" i="26"/>
  <c r="S31" i="26"/>
  <c r="S82" i="26"/>
  <c r="S62" i="26"/>
  <c r="S57" i="26"/>
  <c r="S21" i="26"/>
  <c r="S97" i="26"/>
  <c r="S98" i="26"/>
  <c r="S5" i="26"/>
  <c r="S76" i="26"/>
  <c r="S77" i="26"/>
  <c r="S56" i="26"/>
  <c r="S37" i="26"/>
  <c r="S96" i="26"/>
  <c r="S34" i="26"/>
  <c r="S19" i="26"/>
  <c r="S51" i="26"/>
  <c r="S67" i="26"/>
  <c r="S18" i="26"/>
  <c r="S75" i="26"/>
  <c r="S17" i="26"/>
  <c r="S87" i="26"/>
  <c r="S49" i="26"/>
  <c r="S83" i="26"/>
  <c r="S12" i="26"/>
  <c r="S29" i="26"/>
  <c r="S45" i="26"/>
  <c r="S89" i="26"/>
  <c r="S39" i="26"/>
  <c r="S32" i="26"/>
  <c r="S103" i="26"/>
  <c r="S63" i="26"/>
  <c r="S71" i="26"/>
  <c r="S53" i="26"/>
  <c r="S69" i="26"/>
  <c r="S24" i="26"/>
  <c r="S38" i="26"/>
  <c r="S72" i="26"/>
  <c r="S64" i="26"/>
  <c r="S6" i="26"/>
  <c r="S26" i="26"/>
  <c r="S9" i="26"/>
  <c r="S55" i="26"/>
  <c r="S86" i="26"/>
  <c r="S104" i="26"/>
  <c r="S79" i="26"/>
  <c r="S42" i="26"/>
  <c r="S61" i="26"/>
  <c r="S68" i="26"/>
  <c r="S92" i="26"/>
  <c r="S10" i="26"/>
  <c r="S27" i="26"/>
  <c r="S30" i="26"/>
  <c r="S3" i="26"/>
  <c r="S4" i="26"/>
  <c r="S16" i="26"/>
  <c r="S93" i="26"/>
  <c r="S65" i="26"/>
  <c r="S28" i="26"/>
  <c r="S90" i="26"/>
  <c r="S35" i="26"/>
  <c r="S60" i="26"/>
  <c r="S14" i="26"/>
  <c r="S84" i="26"/>
  <c r="S80" i="26"/>
  <c r="S101" i="26"/>
  <c r="S78" i="26"/>
  <c r="S66" i="26"/>
  <c r="S94" i="26"/>
  <c r="S46" i="26"/>
  <c r="S44" i="26"/>
  <c r="S13" i="26"/>
  <c r="S43" i="26"/>
  <c r="S59" i="26"/>
  <c r="S48" i="26"/>
  <c r="S73" i="26"/>
  <c r="S58" i="26"/>
  <c r="S40" i="26"/>
  <c r="S7" i="26"/>
  <c r="S95" i="26"/>
  <c r="S33" i="26"/>
  <c r="S23" i="26"/>
  <c r="S54" i="26"/>
  <c r="S11" i="26"/>
  <c r="S20" i="26"/>
  <c r="S50" i="26"/>
  <c r="S41" i="26"/>
  <c r="S36" i="26"/>
  <c r="S8" i="26"/>
  <c r="S70" i="26"/>
  <c r="S88" i="26"/>
  <c r="S47" i="26"/>
  <c r="S99" i="26"/>
  <c r="S25" i="26"/>
  <c r="S102" i="26"/>
  <c r="S15" i="26"/>
  <c r="S81" i="26"/>
  <c r="S52" i="26"/>
  <c r="S74" i="26"/>
  <c r="S85" i="26"/>
  <c r="S100" i="26"/>
  <c r="S22" i="26"/>
  <c r="S91" i="26"/>
  <c r="O100" i="26"/>
  <c r="O85" i="26"/>
  <c r="O74" i="26"/>
  <c r="O52" i="26"/>
  <c r="O81" i="26"/>
  <c r="O15" i="26"/>
  <c r="O102" i="26"/>
  <c r="O25" i="26"/>
  <c r="O99" i="26"/>
  <c r="O47" i="26"/>
  <c r="O88" i="26"/>
  <c r="O70" i="26"/>
  <c r="O8" i="26"/>
  <c r="O36" i="26"/>
  <c r="O41" i="26"/>
  <c r="O50" i="26"/>
  <c r="O20" i="26"/>
  <c r="O11" i="26"/>
  <c r="O54" i="26"/>
  <c r="O23" i="26"/>
  <c r="O33" i="26"/>
  <c r="O95" i="26"/>
  <c r="O7" i="26"/>
  <c r="O40" i="26"/>
  <c r="O58" i="26"/>
  <c r="O73" i="26"/>
  <c r="O48" i="26"/>
  <c r="O59" i="26"/>
  <c r="O43" i="26"/>
  <c r="O13" i="26"/>
  <c r="O44" i="26"/>
  <c r="O46" i="26"/>
  <c r="O94" i="26"/>
  <c r="O66" i="26"/>
  <c r="O78" i="26"/>
  <c r="O101" i="26"/>
  <c r="O80" i="26"/>
  <c r="O84" i="26"/>
  <c r="O14" i="26"/>
  <c r="O60" i="26"/>
  <c r="O35" i="26"/>
  <c r="O90" i="26"/>
  <c r="O28" i="26"/>
  <c r="O65" i="26"/>
  <c r="O93" i="26"/>
  <c r="O16" i="26"/>
  <c r="O4" i="26"/>
  <c r="O3" i="26"/>
  <c r="O30" i="26"/>
  <c r="O27" i="26"/>
  <c r="O10" i="26"/>
  <c r="O92" i="26"/>
  <c r="O68" i="26"/>
  <c r="O61" i="26"/>
  <c r="O42" i="26"/>
  <c r="O79" i="26"/>
  <c r="O104" i="26"/>
  <c r="O86" i="26"/>
  <c r="O55" i="26"/>
  <c r="O9" i="26"/>
  <c r="O26" i="26"/>
  <c r="O6" i="26"/>
  <c r="O64" i="26"/>
  <c r="O72" i="26"/>
  <c r="O38" i="26"/>
  <c r="O24" i="26"/>
  <c r="O69" i="26"/>
  <c r="O53" i="26"/>
  <c r="O71" i="26"/>
  <c r="O63" i="26"/>
  <c r="O103" i="26"/>
  <c r="O32" i="26"/>
  <c r="O39" i="26"/>
  <c r="O89" i="26"/>
  <c r="O45" i="26"/>
  <c r="O29" i="26"/>
  <c r="O12" i="26"/>
  <c r="O83" i="26"/>
  <c r="O49" i="26"/>
  <c r="O87" i="26"/>
  <c r="O17" i="26"/>
  <c r="O75" i="26"/>
  <c r="O18" i="26"/>
  <c r="O67" i="26"/>
  <c r="O51" i="26"/>
  <c r="O19" i="26"/>
  <c r="O34" i="26"/>
  <c r="O96" i="26"/>
  <c r="O37" i="26"/>
  <c r="O56" i="26"/>
  <c r="O77" i="26"/>
  <c r="O76" i="26"/>
  <c r="O5" i="26"/>
  <c r="O98" i="26"/>
  <c r="O97" i="26"/>
  <c r="O21" i="26"/>
  <c r="O57" i="26"/>
  <c r="O62" i="26"/>
  <c r="O82" i="26"/>
  <c r="O31" i="26"/>
  <c r="O22" i="26"/>
  <c r="O91" i="26"/>
  <c r="L22" i="26"/>
  <c r="L31" i="26"/>
  <c r="L82" i="26"/>
  <c r="L62" i="26"/>
  <c r="L57" i="26"/>
  <c r="L21" i="26"/>
  <c r="L97" i="26"/>
  <c r="L98" i="26"/>
  <c r="L5" i="26"/>
  <c r="L76" i="26"/>
  <c r="L77" i="26"/>
  <c r="L56" i="26"/>
  <c r="L37" i="26"/>
  <c r="L96" i="26"/>
  <c r="L34" i="26"/>
  <c r="L19" i="26"/>
  <c r="L51" i="26"/>
  <c r="L67" i="26"/>
  <c r="L18" i="26"/>
  <c r="L75" i="26"/>
  <c r="L17" i="26"/>
  <c r="L87" i="26"/>
  <c r="L49" i="26"/>
  <c r="L83" i="26"/>
  <c r="L12" i="26"/>
  <c r="L29" i="26"/>
  <c r="L45" i="26"/>
  <c r="L89" i="26"/>
  <c r="L39" i="26"/>
  <c r="L32" i="26"/>
  <c r="L103" i="26"/>
  <c r="L63" i="26"/>
  <c r="L71" i="26"/>
  <c r="L53" i="26"/>
  <c r="L69" i="26"/>
  <c r="L24" i="26"/>
  <c r="L38" i="26"/>
  <c r="L72" i="26"/>
  <c r="L64" i="26"/>
  <c r="L6" i="26"/>
  <c r="L26" i="26"/>
  <c r="L9" i="26"/>
  <c r="L55" i="26"/>
  <c r="L86" i="26"/>
  <c r="L104" i="26"/>
  <c r="L79" i="26"/>
  <c r="L42" i="26"/>
  <c r="L61" i="26"/>
  <c r="L68" i="26"/>
  <c r="L92" i="26"/>
  <c r="L10" i="26"/>
  <c r="L27" i="26"/>
  <c r="L30" i="26"/>
  <c r="L3" i="26"/>
  <c r="L4" i="26"/>
  <c r="L16" i="26"/>
  <c r="L93" i="26"/>
  <c r="L65" i="26"/>
  <c r="L28" i="26"/>
  <c r="L90" i="26"/>
  <c r="L35" i="26"/>
  <c r="L60" i="26"/>
  <c r="L14" i="26"/>
  <c r="L84" i="26"/>
  <c r="L80" i="26"/>
  <c r="L101" i="26"/>
  <c r="L78" i="26"/>
  <c r="L66" i="26"/>
  <c r="L94" i="26"/>
  <c r="L46" i="26"/>
  <c r="L44" i="26"/>
  <c r="L13" i="26"/>
  <c r="L43" i="26"/>
  <c r="L59" i="26"/>
  <c r="L48" i="26"/>
  <c r="L73" i="26"/>
  <c r="L58" i="26"/>
  <c r="L40" i="26"/>
  <c r="L7" i="26"/>
  <c r="L95" i="26"/>
  <c r="L33" i="26"/>
  <c r="L23" i="26"/>
  <c r="L54" i="26"/>
  <c r="L11" i="26"/>
  <c r="L20" i="26"/>
  <c r="L50" i="26"/>
  <c r="L41" i="26"/>
  <c r="L36" i="26"/>
  <c r="L8" i="26"/>
  <c r="L70" i="26"/>
  <c r="L88" i="26"/>
  <c r="L47" i="26"/>
  <c r="L99" i="26"/>
  <c r="L25" i="26"/>
  <c r="L102" i="26"/>
  <c r="L15" i="26"/>
  <c r="L81" i="26"/>
  <c r="L52" i="26"/>
  <c r="L74" i="26"/>
  <c r="L85" i="26"/>
  <c r="L100" i="26"/>
  <c r="L91" i="26"/>
  <c r="I22" i="26"/>
  <c r="F22" i="26"/>
  <c r="I31" i="26"/>
  <c r="F31" i="26"/>
  <c r="I82" i="26"/>
  <c r="F82" i="26"/>
  <c r="I62" i="26"/>
  <c r="F62" i="26"/>
  <c r="I57" i="26"/>
  <c r="F57" i="26"/>
  <c r="I21" i="26"/>
  <c r="F21" i="26"/>
  <c r="I97" i="26"/>
  <c r="F97" i="26"/>
  <c r="I98" i="26"/>
  <c r="F98" i="26"/>
  <c r="I5" i="26"/>
  <c r="F5" i="26"/>
  <c r="I76" i="26"/>
  <c r="F76" i="26"/>
  <c r="I77" i="26"/>
  <c r="F77" i="26"/>
  <c r="I56" i="26"/>
  <c r="F56" i="26"/>
  <c r="I37" i="26"/>
  <c r="F37" i="26"/>
  <c r="I96" i="26"/>
  <c r="F96" i="26"/>
  <c r="I34" i="26"/>
  <c r="F34" i="26"/>
  <c r="I19" i="26"/>
  <c r="F19" i="26"/>
  <c r="I51" i="26"/>
  <c r="F51" i="26"/>
  <c r="I67" i="26"/>
  <c r="F67" i="26"/>
  <c r="I18" i="26"/>
  <c r="F18" i="26"/>
  <c r="I75" i="26"/>
  <c r="F75" i="26"/>
  <c r="I17" i="26"/>
  <c r="F17" i="26"/>
  <c r="I87" i="26"/>
  <c r="F87" i="26"/>
  <c r="I49" i="26"/>
  <c r="F49" i="26"/>
  <c r="I83" i="26"/>
  <c r="F83" i="26"/>
  <c r="I12" i="26"/>
  <c r="F12" i="26"/>
  <c r="I29" i="26"/>
  <c r="F29" i="26"/>
  <c r="I45" i="26"/>
  <c r="F45" i="26"/>
  <c r="I89" i="26"/>
  <c r="F89" i="26"/>
  <c r="I39" i="26"/>
  <c r="F39" i="26"/>
  <c r="I32" i="26"/>
  <c r="F32" i="26"/>
  <c r="I103" i="26"/>
  <c r="F103" i="26"/>
  <c r="I63" i="26"/>
  <c r="F63" i="26"/>
  <c r="I71" i="26"/>
  <c r="F71" i="26"/>
  <c r="I53" i="26"/>
  <c r="F53" i="26"/>
  <c r="I69" i="26"/>
  <c r="F69" i="26"/>
  <c r="I24" i="26"/>
  <c r="F24" i="26"/>
  <c r="I38" i="26"/>
  <c r="F38" i="26"/>
  <c r="I72" i="26"/>
  <c r="F72" i="26"/>
  <c r="I64" i="26"/>
  <c r="F64" i="26"/>
  <c r="I6" i="26"/>
  <c r="F6" i="26"/>
  <c r="I26" i="26"/>
  <c r="F26" i="26"/>
  <c r="I9" i="26"/>
  <c r="F9" i="26"/>
  <c r="I55" i="26"/>
  <c r="F55" i="26"/>
  <c r="I86" i="26"/>
  <c r="F86" i="26"/>
  <c r="I104" i="26"/>
  <c r="F104" i="26"/>
  <c r="I79" i="26"/>
  <c r="F79" i="26"/>
  <c r="I42" i="26"/>
  <c r="F42" i="26"/>
  <c r="I61" i="26"/>
  <c r="F61" i="26"/>
  <c r="I68" i="26"/>
  <c r="F68" i="26"/>
  <c r="I92" i="26"/>
  <c r="F92" i="26"/>
  <c r="I10" i="26"/>
  <c r="F10" i="26"/>
  <c r="I27" i="26"/>
  <c r="F27" i="26"/>
  <c r="I30" i="26"/>
  <c r="F30" i="26"/>
  <c r="I3" i="26"/>
  <c r="F3" i="26"/>
  <c r="I4" i="26"/>
  <c r="F4" i="26"/>
  <c r="I16" i="26"/>
  <c r="F16" i="26"/>
  <c r="I93" i="26"/>
  <c r="F93" i="26"/>
  <c r="I65" i="26"/>
  <c r="F65" i="26"/>
  <c r="I28" i="26"/>
  <c r="F28" i="26"/>
  <c r="I90" i="26"/>
  <c r="F90" i="26"/>
  <c r="I35" i="26"/>
  <c r="F35" i="26"/>
  <c r="I60" i="26"/>
  <c r="F60" i="26"/>
  <c r="I14" i="26"/>
  <c r="F14" i="26"/>
  <c r="I84" i="26"/>
  <c r="F84" i="26"/>
  <c r="I80" i="26"/>
  <c r="F80" i="26"/>
  <c r="I101" i="26"/>
  <c r="F101" i="26"/>
  <c r="I78" i="26"/>
  <c r="F78" i="26"/>
  <c r="I66" i="26"/>
  <c r="F66" i="26"/>
  <c r="I94" i="26"/>
  <c r="F94" i="26"/>
  <c r="I46" i="26"/>
  <c r="F46" i="26"/>
  <c r="I44" i="26"/>
  <c r="F44" i="26"/>
  <c r="I13" i="26"/>
  <c r="F13" i="26"/>
  <c r="I43" i="26"/>
  <c r="F43" i="26"/>
  <c r="I59" i="26"/>
  <c r="F59" i="26"/>
  <c r="I48" i="26"/>
  <c r="F48" i="26"/>
  <c r="I73" i="26"/>
  <c r="F73" i="26"/>
  <c r="I58" i="26"/>
  <c r="F58" i="26"/>
  <c r="I40" i="26"/>
  <c r="F40" i="26"/>
  <c r="I7" i="26"/>
  <c r="F7" i="26"/>
  <c r="I95" i="26"/>
  <c r="F95" i="26"/>
  <c r="I33" i="26"/>
  <c r="F33" i="26"/>
  <c r="I23" i="26"/>
  <c r="F23" i="26"/>
  <c r="I54" i="26"/>
  <c r="F54" i="26"/>
  <c r="I11" i="26"/>
  <c r="F11" i="26"/>
  <c r="I20" i="26"/>
  <c r="F20" i="26"/>
  <c r="I50" i="26"/>
  <c r="F50" i="26"/>
  <c r="I41" i="26"/>
  <c r="F41" i="26"/>
  <c r="I36" i="26"/>
  <c r="F36" i="26"/>
  <c r="I8" i="26"/>
  <c r="F8" i="26"/>
  <c r="I70" i="26"/>
  <c r="F70" i="26"/>
  <c r="I88" i="26"/>
  <c r="F88" i="26"/>
  <c r="I47" i="26"/>
  <c r="F47" i="26"/>
  <c r="I99" i="26"/>
  <c r="F99" i="26"/>
  <c r="I25" i="26"/>
  <c r="F25" i="26"/>
  <c r="I102" i="26"/>
  <c r="F102" i="26"/>
  <c r="I15" i="26"/>
  <c r="F15" i="26"/>
  <c r="I81" i="26"/>
  <c r="F81" i="26"/>
  <c r="I52" i="26"/>
  <c r="F52" i="26"/>
  <c r="I74" i="26"/>
  <c r="F74" i="26"/>
  <c r="I85" i="26"/>
  <c r="F85" i="26"/>
  <c r="I100" i="26"/>
  <c r="F100" i="26"/>
  <c r="I91" i="26"/>
  <c r="F91" i="26"/>
  <c r="X31" i="26"/>
  <c r="X62" i="26"/>
  <c r="X21" i="26"/>
  <c r="X98" i="26"/>
  <c r="X76" i="26"/>
  <c r="X56" i="26"/>
  <c r="X96" i="26"/>
  <c r="X19" i="26"/>
  <c r="X67" i="26"/>
  <c r="X75" i="26"/>
  <c r="X87" i="26"/>
  <c r="X83" i="26"/>
  <c r="X29" i="26"/>
  <c r="X89" i="26"/>
  <c r="X32" i="26"/>
  <c r="X63" i="26"/>
  <c r="X53" i="26"/>
  <c r="X24" i="26"/>
  <c r="X72" i="26"/>
  <c r="X6" i="26"/>
  <c r="X9" i="26"/>
  <c r="X86" i="26"/>
  <c r="X79" i="26"/>
  <c r="X61" i="26"/>
  <c r="X92" i="26"/>
  <c r="X27" i="26"/>
  <c r="X3" i="26"/>
  <c r="X16" i="26"/>
  <c r="X65" i="26"/>
  <c r="X90" i="26"/>
  <c r="X60" i="26"/>
  <c r="X84" i="26"/>
  <c r="X101" i="26"/>
  <c r="X66" i="26"/>
  <c r="X46" i="26"/>
  <c r="X13" i="26"/>
  <c r="X59" i="26"/>
  <c r="X73" i="26"/>
  <c r="X40" i="26"/>
  <c r="X95" i="26"/>
  <c r="X23" i="26"/>
  <c r="X11" i="26"/>
  <c r="X50" i="26"/>
  <c r="X36" i="26"/>
  <c r="X70" i="26"/>
  <c r="X47" i="26"/>
  <c r="X25" i="26"/>
  <c r="X15" i="26"/>
  <c r="X52" i="26"/>
  <c r="X85" i="26"/>
  <c r="AJ100" i="26"/>
  <c r="AK100" i="26"/>
  <c r="E100" i="26"/>
  <c r="AJ74" i="26"/>
  <c r="AK74" i="26"/>
  <c r="E74" i="26"/>
  <c r="AJ81" i="26"/>
  <c r="AK81" i="26"/>
  <c r="E81" i="26"/>
  <c r="AJ102" i="26"/>
  <c r="AK102" i="26"/>
  <c r="E102" i="26"/>
  <c r="AJ99" i="26"/>
  <c r="AK99" i="26"/>
  <c r="E99" i="26"/>
  <c r="AJ88" i="26"/>
  <c r="AK88" i="26"/>
  <c r="E88" i="26"/>
  <c r="AJ8" i="26"/>
  <c r="AK8" i="26"/>
  <c r="E8" i="26"/>
  <c r="AJ41" i="26"/>
  <c r="AK41" i="26"/>
  <c r="E41" i="26"/>
  <c r="AJ20" i="26"/>
  <c r="AK20" i="26"/>
  <c r="E20" i="26"/>
  <c r="AJ54" i="26"/>
  <c r="AK54" i="26"/>
  <c r="E54" i="26"/>
  <c r="AJ33" i="26"/>
  <c r="AK33" i="26"/>
  <c r="E33" i="26"/>
  <c r="AJ7" i="26"/>
  <c r="AK7" i="26"/>
  <c r="E7" i="26"/>
  <c r="AJ58" i="26"/>
  <c r="AK58" i="26"/>
  <c r="E58" i="26"/>
  <c r="AJ48" i="26"/>
  <c r="AK48" i="26"/>
  <c r="E48" i="26"/>
  <c r="AJ43" i="26"/>
  <c r="AK43" i="26"/>
  <c r="E43" i="26"/>
  <c r="AJ44" i="26"/>
  <c r="AK44" i="26"/>
  <c r="E44" i="26"/>
  <c r="AJ94" i="26"/>
  <c r="AK94" i="26"/>
  <c r="E94" i="26"/>
  <c r="AJ78" i="26"/>
  <c r="AK78" i="26"/>
  <c r="E78" i="26"/>
  <c r="AJ80" i="26"/>
  <c r="AK80" i="26"/>
  <c r="E80" i="26"/>
  <c r="AJ14" i="26"/>
  <c r="AK14" i="26"/>
  <c r="E14" i="26"/>
  <c r="AJ35" i="26"/>
  <c r="AK35" i="26"/>
  <c r="E35" i="26"/>
  <c r="AJ28" i="26"/>
  <c r="AK28" i="26"/>
  <c r="E28" i="26"/>
  <c r="AJ93" i="26"/>
  <c r="AK93" i="26"/>
  <c r="E93" i="26"/>
  <c r="AJ4" i="26"/>
  <c r="AK4" i="26"/>
  <c r="E4" i="26"/>
  <c r="AJ30" i="26"/>
  <c r="AK30" i="26"/>
  <c r="E30" i="26"/>
  <c r="AJ10" i="26"/>
  <c r="AK10" i="26"/>
  <c r="E10" i="26"/>
  <c r="AJ68" i="26"/>
  <c r="AK68" i="26"/>
  <c r="E68" i="26"/>
  <c r="AJ42" i="26"/>
  <c r="AK42" i="26"/>
  <c r="E42" i="26"/>
  <c r="AJ104" i="26"/>
  <c r="AK104" i="26"/>
  <c r="E104" i="26"/>
  <c r="AJ55" i="26"/>
  <c r="AK55" i="26"/>
  <c r="E55" i="26"/>
  <c r="AJ26" i="26"/>
  <c r="AK26" i="26"/>
  <c r="E26" i="26"/>
  <c r="AJ64" i="26"/>
  <c r="AK64" i="26"/>
  <c r="E64" i="26"/>
  <c r="AJ38" i="26"/>
  <c r="AK38" i="26"/>
  <c r="E38" i="26"/>
  <c r="AJ69" i="26"/>
  <c r="AK69" i="26"/>
  <c r="E69" i="26"/>
  <c r="AJ71" i="26"/>
  <c r="AK71" i="26"/>
  <c r="E71" i="26"/>
  <c r="AJ103" i="26"/>
  <c r="AK103" i="26"/>
  <c r="E103" i="26"/>
  <c r="AJ39" i="26"/>
  <c r="AK39" i="26"/>
  <c r="E39" i="26"/>
  <c r="AJ45" i="26"/>
  <c r="AK45" i="26"/>
  <c r="E45" i="26"/>
  <c r="AJ12" i="26"/>
  <c r="AK12" i="26"/>
  <c r="E12" i="26"/>
  <c r="AJ49" i="26"/>
  <c r="AK49" i="26"/>
  <c r="E49" i="26"/>
  <c r="AJ17" i="26"/>
  <c r="AK17" i="26"/>
  <c r="E17" i="26"/>
  <c r="AJ18" i="26"/>
  <c r="AK18" i="26"/>
  <c r="E18" i="26"/>
  <c r="AJ51" i="26"/>
  <c r="AK51" i="26"/>
  <c r="E51" i="26"/>
  <c r="AJ34" i="26"/>
  <c r="AK34" i="26"/>
  <c r="E34" i="26"/>
  <c r="AJ37" i="26"/>
  <c r="AK37" i="26"/>
  <c r="E37" i="26"/>
  <c r="AJ77" i="26"/>
  <c r="AK77" i="26"/>
  <c r="E77" i="26"/>
  <c r="AJ5" i="26"/>
  <c r="AK5" i="26"/>
  <c r="E5" i="26"/>
  <c r="AJ97" i="26"/>
  <c r="AK97" i="26"/>
  <c r="E97" i="26"/>
  <c r="AJ57" i="26"/>
  <c r="AK57" i="26"/>
  <c r="E57" i="26"/>
  <c r="AJ82" i="26"/>
  <c r="AK82" i="26"/>
  <c r="E82" i="26"/>
  <c r="AJ22" i="26"/>
  <c r="AK22" i="26"/>
  <c r="E22" i="26"/>
  <c r="AJ91" i="26"/>
  <c r="AK91" i="26"/>
  <c r="E91" i="26"/>
  <c r="AJ85" i="26"/>
  <c r="AK85" i="26"/>
  <c r="E85" i="26"/>
  <c r="AJ52" i="26"/>
  <c r="AK52" i="26"/>
  <c r="E52" i="26"/>
  <c r="AJ15" i="26"/>
  <c r="AK15" i="26"/>
  <c r="E15" i="26"/>
  <c r="AJ25" i="26"/>
  <c r="AK25" i="26"/>
  <c r="E25" i="26"/>
  <c r="AJ47" i="26"/>
  <c r="AK47" i="26"/>
  <c r="E47" i="26"/>
  <c r="AJ70" i="26"/>
  <c r="AK70" i="26"/>
  <c r="E70" i="26"/>
  <c r="AJ36" i="26"/>
  <c r="AK36" i="26"/>
  <c r="E36" i="26"/>
  <c r="AJ50" i="26"/>
  <c r="AK50" i="26"/>
  <c r="E50" i="26"/>
  <c r="AJ11" i="26"/>
  <c r="AK11" i="26"/>
  <c r="E11" i="26"/>
  <c r="AJ23" i="26"/>
  <c r="AK23" i="26"/>
  <c r="E23" i="26"/>
  <c r="AJ95" i="26"/>
  <c r="AK95" i="26"/>
  <c r="E95" i="26"/>
  <c r="AJ40" i="26"/>
  <c r="AK40" i="26"/>
  <c r="E40" i="26"/>
  <c r="AJ73" i="26"/>
  <c r="AK73" i="26"/>
  <c r="E73" i="26"/>
  <c r="AJ59" i="26"/>
  <c r="AK59" i="26"/>
  <c r="E59" i="26"/>
  <c r="AJ13" i="26"/>
  <c r="AK13" i="26"/>
  <c r="E13" i="26"/>
  <c r="AJ46" i="26"/>
  <c r="AK46" i="26"/>
  <c r="E46" i="26"/>
  <c r="AJ66" i="26"/>
  <c r="AK66" i="26"/>
  <c r="E66" i="26"/>
  <c r="AJ101" i="26"/>
  <c r="AK101" i="26"/>
  <c r="E101" i="26"/>
  <c r="AJ84" i="26"/>
  <c r="AK84" i="26"/>
  <c r="E84" i="26"/>
  <c r="AJ60" i="26"/>
  <c r="AK60" i="26"/>
  <c r="E60" i="26"/>
  <c r="AJ90" i="26"/>
  <c r="AK90" i="26"/>
  <c r="E90" i="26"/>
  <c r="AJ65" i="26"/>
  <c r="AK65" i="26"/>
  <c r="E65" i="26"/>
  <c r="AJ16" i="26"/>
  <c r="AK16" i="26"/>
  <c r="E16" i="26"/>
  <c r="AJ3" i="26"/>
  <c r="AK3" i="26"/>
  <c r="E3" i="26"/>
  <c r="AJ27" i="26"/>
  <c r="AK27" i="26"/>
  <c r="E27" i="26"/>
  <c r="AJ92" i="26"/>
  <c r="AK92" i="26"/>
  <c r="E92" i="26"/>
  <c r="AJ61" i="26"/>
  <c r="AK61" i="26"/>
  <c r="E61" i="26"/>
  <c r="AJ79" i="26"/>
  <c r="AK79" i="26"/>
  <c r="E79" i="26"/>
  <c r="AJ86" i="26"/>
  <c r="AK86" i="26"/>
  <c r="E86" i="26"/>
  <c r="AJ9" i="26"/>
  <c r="AK9" i="26"/>
  <c r="E9" i="26"/>
  <c r="AJ6" i="26"/>
  <c r="AK6" i="26"/>
  <c r="E6" i="26"/>
  <c r="AJ72" i="26"/>
  <c r="AK72" i="26"/>
  <c r="E72" i="26"/>
  <c r="AJ24" i="26"/>
  <c r="AK24" i="26"/>
  <c r="E24" i="26"/>
  <c r="AJ53" i="26"/>
  <c r="AK53" i="26"/>
  <c r="E53" i="26"/>
  <c r="AJ63" i="26"/>
  <c r="AK63" i="26"/>
  <c r="E63" i="26"/>
  <c r="AJ32" i="26"/>
  <c r="AK32" i="26"/>
  <c r="E32" i="26"/>
  <c r="AJ89" i="26"/>
  <c r="AK89" i="26"/>
  <c r="E89" i="26"/>
  <c r="AJ29" i="26"/>
  <c r="AK29" i="26"/>
  <c r="E29" i="26"/>
  <c r="AJ83" i="26"/>
  <c r="AK83" i="26"/>
  <c r="E83" i="26"/>
  <c r="AJ87" i="26"/>
  <c r="AK87" i="26"/>
  <c r="E87" i="26"/>
  <c r="AJ75" i="26"/>
  <c r="AK75" i="26"/>
  <c r="E75" i="26"/>
  <c r="AJ67" i="26"/>
  <c r="AK67" i="26"/>
  <c r="E67" i="26"/>
  <c r="AJ19" i="26"/>
  <c r="AK19" i="26"/>
  <c r="E19" i="26"/>
  <c r="AJ96" i="26"/>
  <c r="AK96" i="26"/>
  <c r="E96" i="26"/>
  <c r="AJ56" i="26"/>
  <c r="AK56" i="26"/>
  <c r="E56" i="26"/>
  <c r="AJ76" i="26"/>
  <c r="AK76" i="26"/>
  <c r="E76" i="26"/>
  <c r="AJ98" i="26"/>
  <c r="AK98" i="26"/>
  <c r="E98" i="26"/>
  <c r="AJ21" i="26"/>
  <c r="AK21" i="26"/>
  <c r="E21" i="26"/>
  <c r="AJ62" i="26"/>
  <c r="AK62" i="26"/>
  <c r="E62" i="26"/>
  <c r="AJ31" i="26"/>
  <c r="AK31" i="26"/>
  <c r="E31" i="26"/>
  <c r="C18" i="24"/>
  <c r="C34" i="24"/>
  <c r="C48" i="24"/>
  <c r="C28" i="24"/>
  <c r="C68" i="24"/>
  <c r="C9" i="24"/>
  <c r="C61" i="24"/>
  <c r="C64" i="24"/>
  <c r="C4" i="24"/>
  <c r="C43" i="24"/>
  <c r="C17" i="24"/>
  <c r="C75" i="24"/>
  <c r="C71" i="24"/>
  <c r="C35" i="24"/>
  <c r="C53" i="24"/>
  <c r="C78" i="24"/>
  <c r="C50" i="24"/>
  <c r="C42" i="24"/>
  <c r="C26" i="24"/>
  <c r="C23" i="24"/>
  <c r="C51" i="24"/>
  <c r="C22" i="24"/>
  <c r="C11" i="24"/>
  <c r="C13" i="24"/>
  <c r="C63" i="24"/>
  <c r="C74" i="24"/>
  <c r="C70" i="24"/>
  <c r="C30" i="24"/>
  <c r="C36" i="24"/>
  <c r="C38" i="24"/>
  <c r="C49" i="24"/>
  <c r="C3" i="24"/>
  <c r="C54" i="24"/>
  <c r="C62" i="24"/>
  <c r="C14" i="24"/>
  <c r="C56" i="24"/>
  <c r="C77" i="24"/>
  <c r="C76" i="24"/>
  <c r="C47" i="24"/>
  <c r="C2" i="24"/>
  <c r="C20" i="24"/>
  <c r="C6" i="24"/>
  <c r="C15" i="24"/>
  <c r="C5" i="24"/>
  <c r="C66" i="24"/>
  <c r="C57" i="24"/>
  <c r="C45" i="24"/>
  <c r="C7" i="24"/>
  <c r="C59" i="24"/>
  <c r="C55" i="24"/>
  <c r="C69" i="24"/>
  <c r="C37" i="24"/>
  <c r="C40" i="24"/>
  <c r="C16" i="24"/>
  <c r="C12" i="24"/>
  <c r="C29" i="24"/>
  <c r="C41" i="24"/>
  <c r="C27" i="24"/>
  <c r="C44" i="24"/>
  <c r="C65" i="24"/>
  <c r="C46" i="24"/>
  <c r="C8" i="24"/>
  <c r="C32" i="24"/>
  <c r="C60" i="24"/>
  <c r="C21" i="24"/>
  <c r="C19" i="24"/>
  <c r="C33" i="24"/>
  <c r="C10" i="24"/>
  <c r="C67" i="24"/>
  <c r="C31" i="24"/>
  <c r="C52" i="24"/>
  <c r="C24" i="24"/>
  <c r="C73" i="24"/>
  <c r="C25" i="24"/>
  <c r="C72" i="24"/>
  <c r="C39" i="24"/>
  <c r="C58" i="24"/>
  <c r="C27" i="23"/>
  <c r="C24" i="23"/>
  <c r="C21" i="23"/>
  <c r="C15" i="23"/>
  <c r="C11" i="23"/>
  <c r="C20" i="23"/>
  <c r="C16" i="23"/>
  <c r="C2" i="23"/>
  <c r="C9" i="23"/>
  <c r="C37" i="23"/>
  <c r="C28" i="23"/>
  <c r="C14" i="23"/>
  <c r="C26" i="23"/>
  <c r="C38" i="23"/>
  <c r="C25" i="23"/>
  <c r="C36" i="23"/>
  <c r="C22" i="23"/>
  <c r="C43" i="23"/>
  <c r="C12" i="23"/>
  <c r="C40" i="23"/>
  <c r="C10" i="23"/>
  <c r="C41" i="23"/>
  <c r="C42" i="23"/>
  <c r="C3" i="23"/>
  <c r="C17" i="23"/>
  <c r="C29" i="23"/>
  <c r="C30" i="23"/>
  <c r="C44" i="23"/>
  <c r="C39" i="23"/>
  <c r="C47" i="23"/>
  <c r="C46" i="23"/>
  <c r="C4" i="23"/>
  <c r="C23" i="23"/>
  <c r="C31" i="23"/>
  <c r="C35" i="23"/>
  <c r="C49" i="23"/>
  <c r="C18" i="23"/>
  <c r="C5" i="23"/>
  <c r="C45" i="23"/>
  <c r="C48" i="23"/>
  <c r="C7" i="23"/>
  <c r="C32" i="23"/>
  <c r="C34" i="23"/>
  <c r="C8" i="23"/>
  <c r="C19" i="23"/>
  <c r="C33" i="23"/>
  <c r="C6" i="23"/>
  <c r="C13" i="23"/>
  <c r="C19" i="19"/>
  <c r="C67" i="19"/>
  <c r="C73" i="19"/>
  <c r="C16" i="19"/>
  <c r="C83" i="19"/>
  <c r="C76" i="19"/>
  <c r="C20" i="19"/>
  <c r="C85" i="19"/>
  <c r="C53" i="19"/>
  <c r="C56" i="19"/>
  <c r="C82" i="19"/>
  <c r="C28" i="19"/>
  <c r="C72" i="19"/>
  <c r="C61" i="19"/>
  <c r="C74" i="19"/>
  <c r="C43" i="19"/>
  <c r="C63" i="19"/>
  <c r="C62" i="19"/>
  <c r="C70" i="19"/>
  <c r="C84" i="19"/>
  <c r="C38" i="19"/>
  <c r="C24" i="19"/>
  <c r="C71" i="19"/>
  <c r="C4" i="19"/>
  <c r="C27" i="19"/>
  <c r="C6" i="19"/>
  <c r="C68" i="19"/>
  <c r="C17" i="19"/>
  <c r="C79" i="19"/>
  <c r="C77" i="19"/>
  <c r="C44" i="19"/>
  <c r="C26" i="19"/>
  <c r="C31" i="19"/>
  <c r="C12" i="19"/>
  <c r="C22" i="19"/>
  <c r="C80" i="19"/>
  <c r="C59" i="19"/>
  <c r="C23" i="19"/>
  <c r="C50" i="19"/>
  <c r="C60" i="19"/>
  <c r="C54" i="19"/>
  <c r="C69" i="19"/>
  <c r="C66" i="19"/>
  <c r="C78" i="19"/>
  <c r="C46" i="19"/>
  <c r="C13" i="19"/>
  <c r="C65" i="19"/>
  <c r="C49" i="19"/>
  <c r="C51" i="19"/>
  <c r="C64" i="19"/>
  <c r="C48" i="19"/>
  <c r="C5" i="19"/>
  <c r="C81" i="19"/>
  <c r="C45" i="19"/>
  <c r="C37" i="19"/>
  <c r="C47" i="19"/>
  <c r="C41" i="19"/>
  <c r="C15" i="19"/>
  <c r="C55" i="19"/>
  <c r="C25" i="19"/>
  <c r="C29" i="19"/>
  <c r="C57" i="19"/>
  <c r="C30" i="19"/>
  <c r="C75" i="19"/>
  <c r="C42" i="19"/>
  <c r="C58" i="19"/>
  <c r="C7" i="19"/>
  <c r="C39" i="19"/>
  <c r="C40" i="19"/>
  <c r="C21" i="19"/>
  <c r="C2" i="19"/>
  <c r="C32" i="19"/>
  <c r="C34" i="19"/>
  <c r="C10" i="19"/>
  <c r="C35" i="19"/>
  <c r="C36" i="19"/>
  <c r="C14" i="19"/>
  <c r="C3" i="19"/>
  <c r="C9" i="19"/>
  <c r="C8" i="19"/>
  <c r="C11" i="19"/>
  <c r="C33" i="19"/>
  <c r="C18" i="19"/>
  <c r="C52" i="19"/>
  <c r="C31" i="17"/>
  <c r="C41" i="17"/>
  <c r="C21" i="17"/>
  <c r="C43" i="17"/>
  <c r="C11" i="17"/>
  <c r="C27" i="17"/>
  <c r="C68" i="17"/>
  <c r="C2" i="17"/>
  <c r="C36" i="17"/>
  <c r="C52" i="17"/>
  <c r="C29" i="17"/>
  <c r="C32" i="17"/>
  <c r="C23" i="17"/>
  <c r="C12" i="17"/>
  <c r="C34" i="17"/>
  <c r="C20" i="17"/>
  <c r="C54" i="17"/>
  <c r="C26" i="17"/>
  <c r="C15" i="17"/>
  <c r="C61" i="17"/>
  <c r="C62" i="17"/>
  <c r="C16" i="17"/>
  <c r="C39" i="17"/>
  <c r="C5" i="17"/>
  <c r="C9" i="17"/>
  <c r="C24" i="17"/>
  <c r="C69" i="17"/>
  <c r="C46" i="17"/>
  <c r="C53" i="17"/>
  <c r="C47" i="17"/>
  <c r="C4" i="17"/>
  <c r="C45" i="17"/>
  <c r="C33" i="17"/>
  <c r="C30" i="17"/>
  <c r="C28" i="17"/>
  <c r="C17" i="17"/>
  <c r="C49" i="17"/>
  <c r="C25" i="17"/>
  <c r="C13" i="17"/>
  <c r="C40" i="17"/>
  <c r="C55" i="17"/>
  <c r="C50" i="17"/>
  <c r="C38" i="17"/>
  <c r="C65" i="17"/>
  <c r="C67" i="17"/>
  <c r="C56" i="17"/>
  <c r="C70" i="17"/>
  <c r="C8" i="17"/>
  <c r="C60" i="17"/>
  <c r="C6" i="17"/>
  <c r="C35" i="17"/>
  <c r="C14" i="17"/>
  <c r="C37" i="17"/>
  <c r="C22" i="17"/>
  <c r="C19" i="17"/>
  <c r="C10" i="17"/>
  <c r="C64" i="17"/>
  <c r="C63" i="17"/>
  <c r="C7" i="17"/>
  <c r="C18" i="17"/>
  <c r="C59" i="17"/>
  <c r="C44" i="17"/>
  <c r="C66" i="17"/>
  <c r="C42" i="17"/>
  <c r="C3" i="17"/>
  <c r="C57" i="17"/>
  <c r="C58" i="17"/>
  <c r="C51" i="17"/>
  <c r="C48" i="17"/>
  <c r="C76" i="15"/>
  <c r="C75" i="15"/>
  <c r="C70" i="15"/>
  <c r="C50" i="15"/>
  <c r="C84" i="15"/>
  <c r="C77" i="15"/>
  <c r="C89" i="15"/>
  <c r="C95" i="15"/>
  <c r="C44" i="15"/>
  <c r="C56" i="15"/>
  <c r="C31" i="15"/>
  <c r="C68" i="15"/>
  <c r="C49" i="15"/>
  <c r="C35" i="15"/>
  <c r="C62" i="15"/>
  <c r="C39" i="15"/>
  <c r="C30" i="15"/>
  <c r="C47" i="15"/>
  <c r="C53" i="15"/>
  <c r="C57" i="15"/>
  <c r="C65" i="15"/>
  <c r="C9" i="15"/>
  <c r="C66" i="15"/>
  <c r="C55" i="15"/>
  <c r="C40" i="15"/>
  <c r="C69" i="15"/>
  <c r="C38" i="15"/>
  <c r="C27" i="15"/>
  <c r="C64" i="15"/>
  <c r="C73" i="15"/>
  <c r="C72" i="15"/>
  <c r="C61" i="15"/>
  <c r="C51" i="15"/>
  <c r="C71" i="15"/>
  <c r="C63" i="15"/>
  <c r="C42" i="15"/>
  <c r="C25" i="15"/>
  <c r="C67" i="15"/>
  <c r="C43" i="15"/>
  <c r="C34" i="15"/>
  <c r="C52" i="15"/>
  <c r="C7" i="15"/>
  <c r="C54" i="15"/>
  <c r="C21" i="15"/>
  <c r="C28" i="15"/>
  <c r="C8" i="15"/>
  <c r="C14" i="15"/>
  <c r="C45" i="15"/>
  <c r="C29" i="15"/>
  <c r="C11" i="15"/>
  <c r="C24" i="15"/>
  <c r="C46" i="15"/>
  <c r="C32" i="15"/>
  <c r="C36" i="15"/>
  <c r="C58" i="15"/>
  <c r="C13" i="15"/>
  <c r="C15" i="15"/>
  <c r="C48" i="15"/>
  <c r="C18" i="15"/>
  <c r="C37" i="15"/>
  <c r="C19" i="15"/>
  <c r="C23" i="15"/>
  <c r="C22" i="15"/>
  <c r="C41" i="15"/>
  <c r="C12" i="15"/>
  <c r="C33" i="15"/>
  <c r="C20" i="15"/>
  <c r="C26" i="15"/>
  <c r="C4" i="15"/>
  <c r="C3" i="15"/>
  <c r="C6" i="15"/>
  <c r="C2" i="15"/>
  <c r="C5" i="15"/>
  <c r="C16" i="15"/>
  <c r="C17" i="15"/>
  <c r="C10" i="15"/>
  <c r="C74" i="15"/>
  <c r="C60" i="15"/>
  <c r="C59" i="15"/>
  <c r="C80" i="15"/>
  <c r="C78" i="15"/>
  <c r="C91" i="15"/>
  <c r="C79" i="15"/>
  <c r="C82" i="15"/>
  <c r="C81" i="15"/>
  <c r="C101" i="15"/>
  <c r="C97" i="15"/>
  <c r="C85" i="15"/>
  <c r="C93" i="15"/>
  <c r="C88" i="15"/>
  <c r="C102" i="15"/>
  <c r="C90" i="15"/>
  <c r="C103" i="15"/>
  <c r="C83" i="15"/>
  <c r="C100" i="15"/>
  <c r="C86" i="15"/>
  <c r="C87" i="15"/>
  <c r="C98" i="15"/>
  <c r="C99" i="15"/>
  <c r="C94" i="15"/>
  <c r="C92" i="15"/>
  <c r="C96" i="15"/>
  <c r="C76" i="12"/>
  <c r="C21" i="12"/>
  <c r="C9" i="12"/>
  <c r="C11" i="12"/>
  <c r="C54" i="12"/>
  <c r="C46" i="12"/>
  <c r="C41" i="12"/>
  <c r="C79" i="12"/>
  <c r="C2" i="12"/>
  <c r="C89" i="12"/>
  <c r="C27" i="12"/>
  <c r="C45" i="12"/>
  <c r="C60" i="12"/>
  <c r="C78" i="12"/>
  <c r="C26" i="12"/>
  <c r="C44" i="12"/>
  <c r="C17" i="12"/>
  <c r="C52" i="12"/>
  <c r="C55" i="12"/>
  <c r="C10" i="12"/>
  <c r="C18" i="12"/>
  <c r="C53" i="12"/>
  <c r="C23" i="12"/>
  <c r="C50" i="12"/>
  <c r="C48" i="12"/>
  <c r="C28" i="12"/>
  <c r="C20" i="12"/>
  <c r="C73" i="12"/>
  <c r="C99" i="12"/>
  <c r="C97" i="12"/>
  <c r="C42" i="12"/>
  <c r="C63" i="12"/>
  <c r="C85" i="12"/>
  <c r="C5" i="12"/>
  <c r="C66" i="12"/>
  <c r="C47" i="12"/>
  <c r="C96" i="12"/>
  <c r="C90" i="12"/>
  <c r="C87" i="12"/>
  <c r="C69" i="12"/>
  <c r="C72" i="12"/>
  <c r="C95" i="12"/>
  <c r="C83" i="12"/>
  <c r="C91" i="12"/>
  <c r="C49" i="12"/>
  <c r="C88" i="12"/>
  <c r="C40" i="12"/>
  <c r="C92" i="12"/>
  <c r="C19" i="12"/>
  <c r="C16" i="12"/>
  <c r="C51" i="12"/>
  <c r="C61" i="12"/>
  <c r="C100" i="12"/>
  <c r="C86" i="12"/>
  <c r="C58" i="12"/>
  <c r="C22" i="12"/>
  <c r="C80" i="12"/>
  <c r="C98" i="12"/>
  <c r="C74" i="12"/>
  <c r="C43" i="12"/>
  <c r="C75" i="12"/>
  <c r="C94" i="12"/>
  <c r="C93" i="12"/>
  <c r="C70" i="12"/>
  <c r="C67" i="12"/>
  <c r="C34" i="12"/>
  <c r="C13" i="12"/>
  <c r="C4" i="12"/>
  <c r="C35" i="12"/>
  <c r="C15" i="12"/>
  <c r="C65" i="12"/>
  <c r="C77" i="12"/>
  <c r="C14" i="12"/>
  <c r="C33" i="12"/>
  <c r="C68" i="12"/>
  <c r="C38" i="12"/>
  <c r="C32" i="12"/>
  <c r="C12" i="12"/>
  <c r="C31" i="12"/>
  <c r="C7" i="12"/>
  <c r="C81" i="12"/>
  <c r="C3" i="12"/>
  <c r="C36" i="12"/>
  <c r="C8" i="12"/>
  <c r="C64" i="12"/>
  <c r="C59" i="12"/>
  <c r="C57" i="12"/>
  <c r="C25" i="12"/>
  <c r="C29" i="12"/>
  <c r="C56" i="12"/>
  <c r="C62" i="12"/>
  <c r="C84" i="12"/>
  <c r="C82" i="12"/>
  <c r="C37" i="12"/>
  <c r="C24" i="12"/>
  <c r="C30" i="12"/>
  <c r="C6" i="12"/>
  <c r="C39" i="12"/>
  <c r="C71" i="12"/>
  <c r="C100" i="10"/>
  <c r="C102" i="10"/>
  <c r="C103" i="10"/>
  <c r="C101" i="10"/>
  <c r="C99" i="10"/>
  <c r="C98" i="10"/>
  <c r="C96" i="10"/>
  <c r="C94" i="10"/>
  <c r="C93" i="10"/>
  <c r="C95" i="10"/>
  <c r="C97" i="10"/>
  <c r="C90" i="10"/>
  <c r="C91" i="10"/>
  <c r="C88" i="10"/>
  <c r="C89" i="10"/>
  <c r="C86" i="10"/>
  <c r="C87" i="10"/>
  <c r="C92" i="10"/>
  <c r="C85" i="10"/>
  <c r="C83" i="10"/>
  <c r="C84" i="10"/>
  <c r="C80" i="10"/>
  <c r="C79" i="10"/>
  <c r="C76" i="10"/>
  <c r="C77" i="10"/>
  <c r="C75" i="10"/>
  <c r="C78" i="10"/>
  <c r="C81" i="10"/>
  <c r="C82" i="10"/>
  <c r="C74" i="10"/>
  <c r="C73" i="10"/>
  <c r="C71" i="10"/>
  <c r="C70" i="10"/>
  <c r="C72" i="10"/>
  <c r="C65" i="10"/>
  <c r="C67" i="10"/>
  <c r="C68" i="10"/>
  <c r="C69" i="10"/>
  <c r="C63" i="10"/>
  <c r="C62" i="10"/>
  <c r="C64" i="10"/>
  <c r="C59" i="10"/>
  <c r="C61" i="10"/>
  <c r="C60" i="10"/>
  <c r="C54" i="10"/>
  <c r="C56" i="10"/>
  <c r="C57" i="10"/>
  <c r="C55" i="10"/>
  <c r="C58" i="10"/>
  <c r="C66" i="10"/>
  <c r="C53" i="10"/>
  <c r="C51" i="10"/>
  <c r="C52" i="10"/>
  <c r="C50" i="10"/>
  <c r="C49" i="10"/>
  <c r="C47" i="10"/>
  <c r="C48" i="10"/>
  <c r="C46" i="10"/>
  <c r="C45" i="10"/>
  <c r="C43" i="10"/>
  <c r="C44" i="10"/>
  <c r="C42" i="10"/>
  <c r="C41" i="10"/>
  <c r="C40" i="10"/>
  <c r="C37" i="10"/>
  <c r="C39" i="10"/>
  <c r="C36" i="10"/>
  <c r="C38" i="10"/>
  <c r="C35" i="10"/>
  <c r="C34" i="10"/>
  <c r="C33" i="10"/>
  <c r="C29" i="10"/>
  <c r="C32" i="10"/>
  <c r="C31" i="10"/>
  <c r="C30" i="10"/>
  <c r="C28" i="10"/>
  <c r="C27" i="10"/>
  <c r="C26" i="10"/>
  <c r="C25" i="10"/>
  <c r="C21" i="10"/>
  <c r="C22" i="10"/>
  <c r="C23" i="10"/>
  <c r="C24" i="10"/>
  <c r="C17" i="10"/>
  <c r="C19" i="10"/>
  <c r="C20" i="10"/>
  <c r="C16" i="10"/>
  <c r="C14" i="10"/>
  <c r="C15" i="10"/>
  <c r="C18" i="10"/>
  <c r="C13" i="10"/>
  <c r="C11" i="10"/>
  <c r="C9" i="10"/>
  <c r="C10" i="10"/>
  <c r="C12" i="10"/>
  <c r="C7" i="10"/>
  <c r="C8" i="10"/>
  <c r="C5" i="10"/>
  <c r="C4" i="10"/>
  <c r="C6" i="10"/>
  <c r="C3" i="10"/>
  <c r="C2" i="10"/>
  <c r="C8" i="6"/>
  <c r="C7" i="6"/>
  <c r="C47" i="6"/>
  <c r="C60" i="6"/>
  <c r="C13" i="6"/>
  <c r="C6" i="6"/>
  <c r="C12" i="6"/>
  <c r="C11" i="6"/>
  <c r="C10" i="6"/>
  <c r="C16" i="6"/>
  <c r="C17" i="6"/>
  <c r="C58" i="6"/>
  <c r="C27" i="6"/>
  <c r="C41" i="6"/>
  <c r="C26" i="6"/>
  <c r="C45" i="6"/>
  <c r="C74" i="6"/>
  <c r="C23" i="6"/>
  <c r="C72" i="6"/>
  <c r="C24" i="6"/>
  <c r="C22" i="6"/>
  <c r="C44" i="6"/>
  <c r="C21" i="6"/>
  <c r="C56" i="6"/>
  <c r="C37" i="6"/>
  <c r="C68" i="6"/>
  <c r="C66" i="6"/>
  <c r="C36" i="6"/>
  <c r="C55" i="6"/>
  <c r="C67" i="6"/>
  <c r="C35" i="6"/>
  <c r="C4" i="6"/>
  <c r="C39" i="6"/>
  <c r="C51" i="6"/>
  <c r="C57" i="6"/>
  <c r="C77" i="6"/>
  <c r="C38" i="6"/>
  <c r="C85" i="6"/>
  <c r="C70" i="6"/>
  <c r="C84" i="6"/>
  <c r="C31" i="6"/>
  <c r="C29" i="6"/>
  <c r="C28" i="6"/>
  <c r="C15" i="6"/>
  <c r="C59" i="6"/>
  <c r="C18" i="6"/>
  <c r="C25" i="6"/>
  <c r="C19" i="6"/>
  <c r="C20" i="6"/>
  <c r="C69" i="6"/>
  <c r="C34" i="6"/>
  <c r="C32" i="6"/>
  <c r="C65" i="6"/>
  <c r="C53" i="6"/>
  <c r="C71" i="6"/>
  <c r="C33" i="6"/>
  <c r="C49" i="6"/>
  <c r="C48" i="6"/>
  <c r="C50" i="6"/>
  <c r="C81" i="6"/>
  <c r="C82" i="6"/>
  <c r="C91" i="6"/>
  <c r="C61" i="6"/>
  <c r="C40" i="6"/>
  <c r="C46" i="6"/>
  <c r="C42" i="6"/>
  <c r="C79" i="6"/>
  <c r="C43" i="6"/>
  <c r="C78" i="6"/>
  <c r="C76" i="6"/>
  <c r="C75" i="6"/>
  <c r="C73" i="6"/>
  <c r="C54" i="6"/>
  <c r="C97" i="6"/>
  <c r="C90" i="6"/>
  <c r="C64" i="6"/>
  <c r="C95" i="6"/>
  <c r="C62" i="6"/>
  <c r="C96" i="6"/>
  <c r="C98" i="6"/>
  <c r="C63" i="6"/>
  <c r="C83" i="6"/>
  <c r="C93" i="6"/>
  <c r="C94" i="6"/>
  <c r="C101" i="6"/>
  <c r="C80" i="6"/>
  <c r="C92" i="6"/>
  <c r="C104" i="6"/>
  <c r="C86" i="6"/>
  <c r="C88" i="6"/>
  <c r="C87" i="6"/>
  <c r="C30" i="6"/>
  <c r="C9" i="6"/>
  <c r="C52" i="6"/>
  <c r="C100" i="6"/>
  <c r="C102" i="6"/>
  <c r="C103" i="6"/>
  <c r="C99" i="6"/>
  <c r="C89" i="6"/>
  <c r="C3" i="6"/>
  <c r="C14" i="6"/>
  <c r="C5" i="6"/>
  <c r="G40" i="1"/>
  <c r="C40" i="1"/>
  <c r="G47" i="1"/>
  <c r="C47" i="1"/>
  <c r="G53" i="1"/>
  <c r="C53" i="1"/>
  <c r="G58" i="1"/>
  <c r="C58" i="1"/>
  <c r="G69" i="1"/>
  <c r="C69" i="1"/>
  <c r="G25" i="1"/>
  <c r="C25" i="1"/>
  <c r="G16" i="1"/>
  <c r="C16" i="1"/>
  <c r="G30" i="1"/>
  <c r="C30" i="1"/>
  <c r="G32" i="1"/>
  <c r="C32" i="1"/>
  <c r="G11" i="1"/>
  <c r="C11" i="1"/>
  <c r="G6" i="1"/>
  <c r="C6" i="1"/>
  <c r="G12" i="1"/>
  <c r="C12" i="1"/>
  <c r="G33" i="1"/>
  <c r="C33" i="1"/>
  <c r="G10" i="1"/>
  <c r="C10" i="1"/>
  <c r="G17" i="1"/>
  <c r="C17" i="1"/>
  <c r="G14" i="1"/>
  <c r="C14" i="1"/>
  <c r="G27" i="1"/>
  <c r="C27" i="1"/>
  <c r="G8" i="1"/>
  <c r="C8" i="1"/>
  <c r="G24" i="1"/>
  <c r="C24" i="1"/>
  <c r="G63" i="1"/>
  <c r="C63" i="1"/>
  <c r="G31" i="1"/>
  <c r="C31" i="1"/>
  <c r="G46" i="1"/>
  <c r="C46" i="1"/>
  <c r="G57" i="1"/>
  <c r="C57" i="1"/>
  <c r="G34" i="1"/>
  <c r="C34" i="1"/>
  <c r="G61" i="1"/>
  <c r="C61" i="1"/>
  <c r="G49" i="1"/>
  <c r="C49" i="1"/>
  <c r="G9" i="1"/>
  <c r="C9" i="1"/>
  <c r="G21" i="1"/>
  <c r="C21" i="1"/>
  <c r="G70" i="1"/>
  <c r="C70" i="1"/>
  <c r="G42" i="1"/>
  <c r="C42" i="1"/>
  <c r="G62" i="1"/>
  <c r="C62" i="1"/>
  <c r="G48" i="1"/>
  <c r="C48" i="1"/>
  <c r="G23" i="1"/>
  <c r="C23" i="1"/>
  <c r="G43" i="1"/>
  <c r="C43" i="1"/>
  <c r="G41" i="1"/>
  <c r="C41" i="1"/>
  <c r="G18" i="1"/>
  <c r="C18" i="1"/>
  <c r="G19" i="1"/>
  <c r="C19" i="1"/>
  <c r="G71" i="1"/>
  <c r="C71" i="1"/>
  <c r="G26" i="1"/>
  <c r="C26" i="1"/>
  <c r="G44" i="1"/>
  <c r="C44" i="1"/>
  <c r="G28" i="1"/>
  <c r="C28" i="1"/>
  <c r="G13" i="1"/>
  <c r="C13" i="1"/>
  <c r="G22" i="1"/>
  <c r="C22" i="1"/>
  <c r="G15" i="1"/>
  <c r="C15" i="1"/>
  <c r="G3" i="1"/>
  <c r="C3" i="1"/>
  <c r="G5" i="1"/>
  <c r="C5" i="1"/>
  <c r="G37" i="1"/>
  <c r="C37" i="1"/>
  <c r="G4" i="1"/>
  <c r="C4" i="1"/>
  <c r="G7" i="1"/>
  <c r="C7" i="1"/>
  <c r="G52" i="1"/>
  <c r="C52" i="1"/>
  <c r="G36" i="1"/>
  <c r="C36" i="1"/>
  <c r="G65" i="1"/>
  <c r="C65" i="1"/>
  <c r="G51" i="1"/>
  <c r="C51" i="1"/>
  <c r="G55" i="1"/>
  <c r="C55" i="1"/>
  <c r="G56" i="1"/>
  <c r="C56" i="1"/>
  <c r="G54" i="1"/>
  <c r="C54" i="1"/>
  <c r="G64" i="1"/>
  <c r="C64" i="1"/>
  <c r="G68" i="1"/>
  <c r="C68" i="1"/>
  <c r="G67" i="1"/>
  <c r="C67" i="1"/>
  <c r="G60" i="1"/>
  <c r="C60" i="1"/>
  <c r="G35" i="1"/>
  <c r="C35" i="1"/>
  <c r="G45" i="1"/>
  <c r="C45" i="1"/>
  <c r="G59" i="1"/>
  <c r="C59" i="1"/>
  <c r="G38" i="1"/>
  <c r="C38" i="1"/>
  <c r="G66" i="1"/>
  <c r="C66" i="1"/>
  <c r="G39" i="1"/>
  <c r="C39" i="1"/>
  <c r="G20" i="1"/>
  <c r="C20" i="1"/>
  <c r="G29" i="1"/>
  <c r="C29" i="1"/>
  <c r="G50" i="1"/>
  <c r="C50" i="1"/>
</calcChain>
</file>

<file path=xl/sharedStrings.xml><?xml version="1.0" encoding="utf-8"?>
<sst xmlns="http://schemas.openxmlformats.org/spreadsheetml/2006/main" count="1213" uniqueCount="208">
  <si>
    <t>Valsts kultūras pieminekļu aizsardzības inspekcija</t>
  </si>
  <si>
    <t>Ekonomikas ministrija</t>
  </si>
  <si>
    <t>Zāļu valsts aģentūra</t>
  </si>
  <si>
    <t>Valsts vides dienests</t>
  </si>
  <si>
    <t>Labklājības ministrija</t>
  </si>
  <si>
    <t>Patērētāju tiesību aizsardzības centrs</t>
  </si>
  <si>
    <t>Uzturlīdzekļu garantiju fonda administrācija</t>
  </si>
  <si>
    <t>Latvijas Vides aizsardzības fonda administrācija</t>
  </si>
  <si>
    <t>Valsts dzelzceļa administrācija</t>
  </si>
  <si>
    <t>Tiesu administrācija</t>
  </si>
  <si>
    <t>Valsts akciju sabiedrība "Valsts nekustamie īpašumi"</t>
  </si>
  <si>
    <t>Valsts probācijas dienests</t>
  </si>
  <si>
    <t>Vides pārraudzības valsts birojs</t>
  </si>
  <si>
    <t>Izglītības un zinātnes ministrija</t>
  </si>
  <si>
    <t>Valsts tiesu ekspertīžu birojs</t>
  </si>
  <si>
    <t>Centrālā finanšu un līgumu aģentūra</t>
  </si>
  <si>
    <t>Valsts kanceleja</t>
  </si>
  <si>
    <t>Tieslietu ministrija</t>
  </si>
  <si>
    <t>Konkurences padome  </t>
  </si>
  <si>
    <t>Veselības inspekcija</t>
  </si>
  <si>
    <t>Valsts darba inspekcija</t>
  </si>
  <si>
    <t>Vides aizsardzības un reģionālās attīstības ministrija</t>
  </si>
  <si>
    <t>Valsts izglītības attīstības aģentūra</t>
  </si>
  <si>
    <t>Ārlietu ministrija</t>
  </si>
  <si>
    <t>VAS "Latvijas Pasts"</t>
  </si>
  <si>
    <t>Valsts kase</t>
  </si>
  <si>
    <t>Finanšu ministrija</t>
  </si>
  <si>
    <t>Satiksmes ministrija</t>
  </si>
  <si>
    <t>Tūrisma attīstības valsts aģentūra </t>
  </si>
  <si>
    <t>Latvijas Valsts prezidenta kanceleja</t>
  </si>
  <si>
    <t>Zemkopības ministrija</t>
  </si>
  <si>
    <t>Latviešu valodas aģentūra</t>
  </si>
  <si>
    <t>Valsts aizsardzības militāro objektu un iepirkumu centrs</t>
  </si>
  <si>
    <t>V/a "Civilās aviācijas aģentūra"</t>
  </si>
  <si>
    <t>Valsts meža dienests</t>
  </si>
  <si>
    <t>Valsts kontrole</t>
  </si>
  <si>
    <t>Kultūras informācijas sistēmu centrs</t>
  </si>
  <si>
    <t>Nodarbinātības valsts aģentūra</t>
  </si>
  <si>
    <t>Aizsardzības ministrija</t>
  </si>
  <si>
    <t>Valsts asinsdonoru centrs</t>
  </si>
  <si>
    <t>Valsts reģionālās attīstības aģentūra</t>
  </si>
  <si>
    <t>Veselības ministrija</t>
  </si>
  <si>
    <t>Lauku atbalsta dienests</t>
  </si>
  <si>
    <t>Latvijas Nacionālais arhīvs</t>
  </si>
  <si>
    <t>Valsts valodas centrs</t>
  </si>
  <si>
    <t>Nodrošinājuma valsts aģentūra</t>
  </si>
  <si>
    <t>Centrālā vēlēšanu komisija</t>
  </si>
  <si>
    <t>Pārtikas un veterinārais dienests</t>
  </si>
  <si>
    <t>Iekšlietu ministrija</t>
  </si>
  <si>
    <t>Sabiedrisko pakalpojumu regulēšanas komisija</t>
  </si>
  <si>
    <t>Datu valsts inspekcija</t>
  </si>
  <si>
    <t>Valsts zemes dienests</t>
  </si>
  <si>
    <t>Iekšlietu ministrijas Informācijas centrs</t>
  </si>
  <si>
    <t>Pilsonības un migrācijas lietu pārvalde</t>
  </si>
  <si>
    <t>Centrālā statistikas pārvalde</t>
  </si>
  <si>
    <t>VAS "Ceļu satiksmes drošības direkcija"</t>
  </si>
  <si>
    <t>Valsts sociālās apdrošināšanas aģentūra</t>
  </si>
  <si>
    <t>Jaunatnes starptautisko programmu aģentūra</t>
  </si>
  <si>
    <t>Valsts ugunsdzēsības un glābšanas dienests</t>
  </si>
  <si>
    <t>Latvijas Investīciju un attīstības aģentūra</t>
  </si>
  <si>
    <t>Valsts dzelzceļa tehniskā inspekcija</t>
  </si>
  <si>
    <t>Valsts SIA "Autotransporta direkcija"</t>
  </si>
  <si>
    <t>VAS "Latvijas Jūras administrācija"</t>
  </si>
  <si>
    <t>Maksātnespējas administrācija</t>
  </si>
  <si>
    <t>Sociālās integrācijas valsts aģentūra</t>
  </si>
  <si>
    <t>Izglītības kvalitātes valsts dienests</t>
  </si>
  <si>
    <t>Studiju un zinātnes administrācija</t>
  </si>
  <si>
    <t>Juridiskās palīdzības administrācija</t>
  </si>
  <si>
    <t>Elektroniskie sakari VAS</t>
  </si>
  <si>
    <t>Rekrutēšanas un jaunsardzes centrs</t>
  </si>
  <si>
    <t>Latvijas Ģeotelpiskās informācijas aģentūra</t>
  </si>
  <si>
    <t>Iepirkumu uzraudzības birojs</t>
  </si>
  <si>
    <t>Valsts ieņēmumu dienests</t>
  </si>
  <si>
    <t>VSIA Latvijas proves birojs</t>
  </si>
  <si>
    <t>Izložu un azartspēļu uzraudzības inspekcija</t>
  </si>
  <si>
    <t>Valsts robežsardze</t>
  </si>
  <si>
    <t>Valsts policija</t>
  </si>
  <si>
    <t>Valsts izglītības satura centrs</t>
  </si>
  <si>
    <t>Veselības un darbspēju ekspertīzes ārstu valsts komisija</t>
  </si>
  <si>
    <t>Uzņēmumu reģistrs</t>
  </si>
  <si>
    <t>Ieslodzījuma vietu pārvalde</t>
  </si>
  <si>
    <t>Patentu valde</t>
  </si>
  <si>
    <t>Dabas aizsardzības pārvalde</t>
  </si>
  <si>
    <t>Valsts augu aizsardzības dienests</t>
  </si>
  <si>
    <t>Valsts tehniskās uzraudzības aģentūra</t>
  </si>
  <si>
    <t>Finanšu un kapitāla tirgus komisija</t>
  </si>
  <si>
    <t>Korupcijas novēršanas un apkarošanas birojs</t>
  </si>
  <si>
    <t>Latvijas Republikas Saeima</t>
  </si>
  <si>
    <t>VAS "Latvijas Gaisa satiksme"</t>
  </si>
  <si>
    <t>VAS "Latvijas Valsts radio un televīzijas centrs"</t>
  </si>
  <si>
    <t>Kultūras ministrija</t>
  </si>
  <si>
    <t>Slimību profilakses un kontroles centrs</t>
  </si>
  <si>
    <t>Nacionālais veselības dienests</t>
  </si>
  <si>
    <t>Latvijas Nacionālais kultūras centrs</t>
  </si>
  <si>
    <t>Lauksaimniecības datu centrs</t>
  </si>
  <si>
    <t>Latvijas Republikas Prokuratūra</t>
  </si>
  <si>
    <t>Latvijas Nacionālā bibliotēka</t>
  </si>
  <si>
    <t>Valsts tiesu medicīnas ekspertīzes centrs</t>
  </si>
  <si>
    <t>Valsts bērnu tiesību aizsardzības inspekcija</t>
  </si>
  <si>
    <t>Sabiedrības integrācijas fonds</t>
  </si>
  <si>
    <t>Pārresoru koordinācijas centrs</t>
  </si>
  <si>
    <t>Būvniecības valsts kontroles birojs</t>
  </si>
  <si>
    <t>Iestāde</t>
  </si>
  <si>
    <t>F21 Publisko pakalpojumu saņemšanas teritoriālā piesaiste</t>
  </si>
  <si>
    <t>F33 Iestādē ir publiski pieejams dators ar iespēju klientiem pieteikt/saņemt e-pakalpojumus</t>
  </si>
  <si>
    <t>F34 Klients var saņemt iestādes darbinieka praktisku palīdzību iestādes e-pakalpojumu izmantošanai</t>
  </si>
  <si>
    <t>M09 Iedzīvotājam pieejams telefons konsultācijām par publisko pakalpojumu un e-pakalpojumu izmantošanu, kas norādīts mājas lapā</t>
  </si>
  <si>
    <t>M10 Tīmekļa vietnē iegūstamā informācija par publiskajiem pakalpojumiem: konsultāciju telefons visu diennakti</t>
  </si>
  <si>
    <t>M11 Tīmekļa vietnē pieejama par publisko pakalpojumu atbildīgās personas kontaktinformācija</t>
  </si>
  <si>
    <t>F13M Latvija.lv maksājumu moduļa izmantošana iestādes tīmekļa vietnē</t>
  </si>
  <si>
    <t>ELEKTRONIZĀCIJA (MAX=40)</t>
  </si>
  <si>
    <t>SNIEGŠANA (MAX=20)</t>
  </si>
  <si>
    <t>Elektroniski sniegto pakalpojumu īpatsvars</t>
  </si>
  <si>
    <t>KOPĀ</t>
  </si>
  <si>
    <t>INDEKSS</t>
  </si>
  <si>
    <t>SVARS</t>
  </si>
  <si>
    <t>ID</t>
  </si>
  <si>
    <t>P12m (no pakalpojumu līmeņa)</t>
  </si>
  <si>
    <t>Attiecināmie jautājumi no pakalpojumu līmeņa (P01, P31m, P32m, P33m) kopā (max=14)</t>
  </si>
  <si>
    <t>ĒRTĪBAS (MAX=40 - t.sk. iestāžu līmenis = 26; pakalpojumu līmenis = 14)</t>
  </si>
  <si>
    <t>K11mfb. Komunikācija Facebook</t>
  </si>
  <si>
    <t>K11mtw. Komunikācija Twitter</t>
  </si>
  <si>
    <t>K11mdr. Komunikācija draugiem.lv</t>
  </si>
  <si>
    <t>K11myt. Komunikācija youtube</t>
  </si>
  <si>
    <t>K11mo. Komunikācija citur</t>
  </si>
  <si>
    <t>K13m. Komunikācija īpašos forumos</t>
  </si>
  <si>
    <t>M03.Ir meklētājs tīmekļa vietnes ietvaros</t>
  </si>
  <si>
    <t>M06. Iedzīvotāju līdzdalības veicināšana</t>
  </si>
  <si>
    <t>M07. Līdzdalības veicināšanaangļu valodā</t>
  </si>
  <si>
    <t>M08. Tīmekļa vietnes novērtējuma iespējas atsevišķi no pārējām līdzdalības iespējām</t>
  </si>
  <si>
    <t>M16. Atbilstība W3C izstrādātā WCAG 2.0. standarta AA līmenim</t>
  </si>
  <si>
    <t>M17. Atbilstība mobilajai versijai (Google vērtētājs)</t>
  </si>
  <si>
    <t>K11 kanāli (1=atbilst; 0=neatbilst)</t>
  </si>
  <si>
    <t>Citi kritēriji (punktu skaits)</t>
  </si>
  <si>
    <t>Vidējais no pārējiem indeksu svariem</t>
  </si>
  <si>
    <t xml:space="preserve">D11.Vai iestādei un tās teritoriālajām nodaļām ir vienota DVS </t>
  </si>
  <si>
    <t>V12m1. Atvaļinājumu pieteikšana un apstiprināšana notiek informācijas sistēmā</t>
  </si>
  <si>
    <t>V12m2. Atlikušais atvaļinājuma dienu skaits darbiniekam ir pieejams informācijas sistēmā</t>
  </si>
  <si>
    <t>V12m3. Komandējuma pieteikšana un apstiprināšana notiek informācijas sistēmā</t>
  </si>
  <si>
    <t>V12m4. Darbiniekam ir iespēja sistēmā piekļūt visai informācijai, kas uz viņu attiecas</t>
  </si>
  <si>
    <t>V12m5. Finanšu uzskaites sistēma izmanto personālvadības sistēmā uzturētos datus</t>
  </si>
  <si>
    <t>D12m2. Dokumentu saskaņošana notiek elektroniski sistēmā</t>
  </si>
  <si>
    <t>K01m1. Komunikācijā ar darbiniekiem izmantotie tehniskie risinājumi: intranets</t>
  </si>
  <si>
    <t>D12m1. Dokumentu nodošana izpildei un izpildes kontrole notiek elektroniski sistēmā (jā=10)</t>
  </si>
  <si>
    <t>D12m3. Dokumentu atrašanai ir izmantojams jebkurš vārds, kas sastopams dokumenta tekstā (jā=4)</t>
  </si>
  <si>
    <t>D12m5. Paralēli sistēmai dokumentu saskaņošana (vīzēšana) notiek papīra formā (nē=6)</t>
  </si>
  <si>
    <t>D12m6. Dokumentu pārvaldības sistēma tiek izmantota tikai dokumentu reģistrēšanai (nē=6)</t>
  </si>
  <si>
    <t>D12m4. Dokumentu atlasīšanai ir izmantojami filtri (jā=4)</t>
  </si>
  <si>
    <t>D12m7. Katram darbiniekam ir individuālas autentifikācijas iespējas dokumentu pārvaldības sistēmā (jā=46)</t>
  </si>
  <si>
    <t>D12m8. Dokumentu pārvaldības sistēmu izmanto tikai lietvedības darbinieki (nē=23)</t>
  </si>
  <si>
    <t>d34. Iestādes nosūtītie e-dokumenti 2014. gadā</t>
  </si>
  <si>
    <t>d24. Iestādes saņemtie e-dokumenti 2014. gadā</t>
  </si>
  <si>
    <t>d21. Iestādes saņemtie dokumenti 2014. gadā</t>
  </si>
  <si>
    <t>d31. Iestādes nosūtītie dokumenti 2014. gadā</t>
  </si>
  <si>
    <t>M12.Tīmekļa vietnē iegūstamā informācija par pakalpojumiem: iespēja tērzētavas formā (chat) uzzināt par pakalpojuma saņemšanu</t>
  </si>
  <si>
    <t>M13.Vai ir informācija iestādes tīmekļa vietnē par to, ka pakalpojumus var saņemt elektroniski</t>
  </si>
  <si>
    <t>M14.Vai ir instrukcija iestādes tīmekļa vietnē par elektronisko pakalpojumu saņemšanu</t>
  </si>
  <si>
    <t>M05.Tīmekļa vietnē ir saites uz sniedzamajiem pakalpojumiem</t>
  </si>
  <si>
    <t>F31m1. E-pakalpojumu demonstrācija (izmēģinājuma versija)</t>
  </si>
  <si>
    <t>F31m2. Īss video materiāls</t>
  </si>
  <si>
    <t>F8.2014. gadā veiktajos klientu apmierinātības mērījumos atsevišķi ir novērtēta apmierinātība ar elektroniskajiem pakalpojumiem</t>
  </si>
  <si>
    <t>F7.2014. gadā veikti klientu apmierinātības mērījumi, atsevišķi novērtējot apmierinātību ar elektroniskajiem pakalpojumiem</t>
  </si>
  <si>
    <t>F14.Apstiprināts iestādes klientu apkalpošanas standarts</t>
  </si>
  <si>
    <t>IESTĀDE</t>
  </si>
  <si>
    <t>A01_2. Atvērto datu informācijas izmantošanas nosacījumi ir publiski pieejami tiešsaistē</t>
  </si>
  <si>
    <t>A01_3. Aprakstošie dati (metadati) par datu struktūru ir publiski pieejami tiešsaistē</t>
  </si>
  <si>
    <t>A01_4. Ir pieejami visi dati, uz kuriem neattiecas privātuma, drošības un citi piekļuves ierobežojumi</t>
  </si>
  <si>
    <t>A01_5. Ir datu kopas, kas tiek padarītas publiski pieejamas, no tām izslēdzot datus, uz kuriem attiecas privātuma, drošības un piekļuves ierobežojumi</t>
  </si>
  <si>
    <t>A01_6. Dati ir publiski pieejami uzreiz pēc to ievadīšanas pamatsistēmā</t>
  </si>
  <si>
    <t>A01_7. Dati tiek publicēti ar visaugstāko iespējamo detalizācijas pakāpi</t>
  </si>
  <si>
    <t>A01_8. Dati tiek publicēti formā, kādā tie elektroniski iegūti</t>
  </si>
  <si>
    <t>A03. Iestādes publiski pieejamo datu kopu pieejamības tehniskais līmenis</t>
  </si>
  <si>
    <t>A04. Publiskojamo datu kopu saņemšanas iespējas bez maksas</t>
  </si>
  <si>
    <t>A05. Publiskojamo datu saņemšanas iespējas</t>
  </si>
  <si>
    <t>P43f. Publiski trešajām personām licenču, sertifikātu vai atļauju esamību ir iespējams pārbaudīt tiešsaistē</t>
  </si>
  <si>
    <t>Korekcija</t>
  </si>
  <si>
    <t>IS sadarbība</t>
  </si>
  <si>
    <t>s12. Informācijas apstrādes elektronizācijas līmenis</t>
  </si>
  <si>
    <t>s13.Vēsturiskās informācijas glabāšana</t>
  </si>
  <si>
    <t>Tips</t>
  </si>
  <si>
    <t>Resors</t>
  </si>
  <si>
    <t>Neatkarīgās iestādes</t>
  </si>
  <si>
    <t>Resoru iestādes</t>
  </si>
  <si>
    <t>Ministrijas</t>
  </si>
  <si>
    <t>Valsts uzņēmumi</t>
  </si>
  <si>
    <t>Neatkarīgas iestādes</t>
  </si>
  <si>
    <t>KLASIFIKĀCIJA</t>
  </si>
  <si>
    <t>E-INDEKSS</t>
  </si>
  <si>
    <t>Indekss</t>
  </si>
  <si>
    <t>Svars</t>
  </si>
  <si>
    <r>
      <t xml:space="preserve">Svars </t>
    </r>
    <r>
      <rPr>
        <b/>
        <sz val="11"/>
        <color theme="1"/>
        <rFont val="Calibri"/>
        <family val="2"/>
        <charset val="186"/>
      </rPr>
      <t>× i</t>
    </r>
    <r>
      <rPr>
        <b/>
        <sz val="11"/>
        <color theme="1"/>
        <rFont val="Calibri"/>
        <family val="2"/>
        <charset val="186"/>
        <scheme val="minor"/>
      </rPr>
      <t>ndeksa īpatsvars 0,1</t>
    </r>
  </si>
  <si>
    <t>DOKUMENTU PĀRVALDĪBA</t>
  </si>
  <si>
    <t>IEKŠĒJO PROCESU
E-INDEKSS</t>
  </si>
  <si>
    <t>PERSONĀLA VADĪBA UN KOMUNIKĀCIJA AR DARBINIEKIEM</t>
  </si>
  <si>
    <t xml:space="preserve">PAMATDARBĪBAS INFORMĀCIJAS SISTĒMAS </t>
  </si>
  <si>
    <t>STARPIESTĀŽU SADARBĪBAS
E-INDEKSS</t>
  </si>
  <si>
    <t>INFORMĀCIJAS SISTĒMU SADARBĪBA</t>
  </si>
  <si>
    <r>
      <t xml:space="preserve">Svars </t>
    </r>
    <r>
      <rPr>
        <b/>
        <sz val="11"/>
        <color theme="1"/>
        <rFont val="Calibri"/>
        <family val="2"/>
        <charset val="186"/>
      </rPr>
      <t>× i</t>
    </r>
    <r>
      <rPr>
        <b/>
        <sz val="11"/>
        <color theme="1"/>
        <rFont val="Calibri"/>
        <family val="2"/>
        <charset val="186"/>
        <scheme val="minor"/>
      </rPr>
      <t>ndeksa īpatsvars 0,15</t>
    </r>
  </si>
  <si>
    <t>DOKUMENTU APRITES ELEKTRONIZĀCIJAS E-INDEKSS</t>
  </si>
  <si>
    <t>STARPIESTĀŽU DOKUMENTU APRITE, DOKUMENTU APRITE AR IEDZĪVOTĀJIEM UN UZŅĒMĒJIEM</t>
  </si>
  <si>
    <t>PAKALPOJUMU SNIEGŠANAS UN ATVĒRTO DATU E-INDEKSS</t>
  </si>
  <si>
    <t>PAKALPOJUMU SNIEGŠANA UN KVALITĀTE</t>
  </si>
  <si>
    <t>ATVĒRTIE DATI</t>
  </si>
  <si>
    <t>KOMUNIKĀCIJA UN ATBALSTS KLIENTIEM</t>
  </si>
  <si>
    <r>
      <t xml:space="preserve">Svars </t>
    </r>
    <r>
      <rPr>
        <b/>
        <sz val="11"/>
        <color theme="1"/>
        <rFont val="Calibri"/>
        <family val="2"/>
        <charset val="186"/>
      </rPr>
      <t>× i</t>
    </r>
    <r>
      <rPr>
        <b/>
        <sz val="11"/>
        <color theme="1"/>
        <rFont val="Calibri"/>
        <family val="2"/>
        <charset val="186"/>
        <scheme val="minor"/>
      </rPr>
      <t>ndeksa īpatsvars 0,09</t>
    </r>
  </si>
  <si>
    <r>
      <t xml:space="preserve">Svars </t>
    </r>
    <r>
      <rPr>
        <b/>
        <sz val="11"/>
        <color theme="1"/>
        <rFont val="Calibri"/>
        <family val="2"/>
        <charset val="186"/>
      </rPr>
      <t>× i</t>
    </r>
    <r>
      <rPr>
        <b/>
        <sz val="11"/>
        <color theme="1"/>
        <rFont val="Calibri"/>
        <family val="2"/>
        <charset val="186"/>
        <scheme val="minor"/>
      </rPr>
      <t>ndeksa īpatsvars 0,06</t>
    </r>
  </si>
  <si>
    <t>SABIDERĪBAS LĪDZDALĪBAS UN KOMUNIKĀCIJAS
 E-INDEKSS</t>
  </si>
  <si>
    <t>KOMUNIKĀCIJA AR SABIEDRĪBU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</si>
</sst>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9"/>
      <color indexed="8"/>
      <name val="Arial"/>
      <family val="2"/>
      <charset val="186"/>
    </font>
    <font>
      <sz val="11"/>
      <color theme="1"/>
      <name val="Calibri"/>
      <family val="2"/>
      <charset val="186"/>
      <scheme val="minor"/>
    </font>
    <font>
      <b/>
      <sz val="18"/>
      <color theme="3"/>
      <name val="Cambria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65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b/>
      <sz val="11"/>
      <color theme="1"/>
      <name val="Calibri"/>
      <family val="2"/>
      <charset val="186"/>
    </font>
  </fonts>
  <fills count="4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4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double">
        <color auto="1"/>
      </right>
      <top style="hair">
        <color auto="1"/>
      </top>
      <bottom style="double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double">
        <color auto="1"/>
      </right>
      <top/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double">
        <color auto="1"/>
      </bottom>
      <diagonal/>
    </border>
    <border>
      <left/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double">
        <color auto="1"/>
      </left>
      <right style="double">
        <color auto="1"/>
      </right>
      <top style="hair">
        <color auto="1"/>
      </top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hair">
        <color auto="1"/>
      </bottom>
      <diagonal/>
    </border>
    <border>
      <left/>
      <right style="double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double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/>
      <right style="double">
        <color auto="1"/>
      </right>
      <top style="double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double">
        <color auto="1"/>
      </right>
      <top style="hair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hair">
        <color auto="1"/>
      </left>
      <right/>
      <top style="hair">
        <color auto="1"/>
      </top>
      <bottom style="double">
        <color auto="1"/>
      </bottom>
      <diagonal/>
    </border>
  </borders>
  <cellStyleXfs count="44">
    <xf numFmtId="0" fontId="0" fillId="0" borderId="0"/>
    <xf numFmtId="0" fontId="2" fillId="0" borderId="0"/>
    <xf numFmtId="0" fontId="5" fillId="0" borderId="0" applyNumberFormat="0" applyFill="0" applyBorder="0" applyAlignment="0" applyProtection="0"/>
    <xf numFmtId="0" fontId="6" fillId="0" borderId="11" applyNumberFormat="0" applyFill="0" applyAlignment="0" applyProtection="0"/>
    <xf numFmtId="0" fontId="7" fillId="0" borderId="12" applyNumberFormat="0" applyFill="0" applyAlignment="0" applyProtection="0"/>
    <xf numFmtId="0" fontId="8" fillId="0" borderId="13" applyNumberFormat="0" applyFill="0" applyAlignment="0" applyProtection="0"/>
    <xf numFmtId="0" fontId="8" fillId="0" borderId="0" applyNumberFormat="0" applyFill="0" applyBorder="0" applyAlignment="0" applyProtection="0"/>
    <xf numFmtId="0" fontId="9" fillId="9" borderId="0" applyNumberFormat="0" applyBorder="0" applyAlignment="0" applyProtection="0"/>
    <xf numFmtId="0" fontId="10" fillId="10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14" applyNumberFormat="0" applyAlignment="0" applyProtection="0"/>
    <xf numFmtId="0" fontId="13" fillId="13" borderId="15" applyNumberFormat="0" applyAlignment="0" applyProtection="0"/>
    <xf numFmtId="0" fontId="14" fillId="13" borderId="14" applyNumberFormat="0" applyAlignment="0" applyProtection="0"/>
    <xf numFmtId="0" fontId="15" fillId="0" borderId="16" applyNumberFormat="0" applyFill="0" applyAlignment="0" applyProtection="0"/>
    <xf numFmtId="0" fontId="16" fillId="14" borderId="17" applyNumberFormat="0" applyAlignment="0" applyProtection="0"/>
    <xf numFmtId="0" fontId="17" fillId="0" borderId="0" applyNumberFormat="0" applyFill="0" applyBorder="0" applyAlignment="0" applyProtection="0"/>
    <xf numFmtId="0" fontId="4" fillId="15" borderId="18" applyNumberFormat="0" applyFont="0" applyAlignment="0" applyProtection="0"/>
    <xf numFmtId="0" fontId="18" fillId="0" borderId="0" applyNumberFormat="0" applyFill="0" applyBorder="0" applyAlignment="0" applyProtection="0"/>
    <xf numFmtId="0" fontId="1" fillId="0" borderId="19" applyNumberFormat="0" applyFill="0" applyAlignment="0" applyProtection="0"/>
    <xf numFmtId="0" fontId="19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19" fillId="39" borderId="0" applyNumberFormat="0" applyBorder="0" applyAlignment="0" applyProtection="0"/>
    <xf numFmtId="0" fontId="2" fillId="0" borderId="0"/>
  </cellStyleXfs>
  <cellXfs count="140">
    <xf numFmtId="0" fontId="0" fillId="0" borderId="0" xfId="0"/>
    <xf numFmtId="0" fontId="1" fillId="3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1" fillId="5" borderId="1" xfId="0" applyFont="1" applyFill="1" applyBorder="1" applyAlignment="1">
      <alignment wrapText="1"/>
    </xf>
    <xf numFmtId="0" fontId="1" fillId="6" borderId="1" xfId="0" applyFont="1" applyFill="1" applyBorder="1" applyAlignment="1">
      <alignment horizontal="center" wrapText="1"/>
    </xf>
    <xf numFmtId="0" fontId="0" fillId="0" borderId="1" xfId="0" applyBorder="1"/>
    <xf numFmtId="0" fontId="0" fillId="3" borderId="1" xfId="0" applyFill="1" applyBorder="1"/>
    <xf numFmtId="0" fontId="0" fillId="5" borderId="1" xfId="0" applyFill="1" applyBorder="1"/>
    <xf numFmtId="0" fontId="0" fillId="6" borderId="1" xfId="0" applyFill="1" applyBorder="1"/>
    <xf numFmtId="0" fontId="1" fillId="3" borderId="2" xfId="0" applyFont="1" applyFill="1" applyBorder="1" applyAlignment="1">
      <alignment wrapText="1"/>
    </xf>
    <xf numFmtId="0" fontId="0" fillId="0" borderId="0" xfId="0"/>
    <xf numFmtId="0" fontId="0" fillId="0" borderId="0" xfId="0" applyFill="1"/>
    <xf numFmtId="0" fontId="1" fillId="0" borderId="5" xfId="0" applyFont="1" applyBorder="1"/>
    <xf numFmtId="0" fontId="0" fillId="0" borderId="5" xfId="0" applyBorder="1"/>
    <xf numFmtId="0" fontId="1" fillId="7" borderId="5" xfId="0" applyFont="1" applyFill="1" applyBorder="1" applyAlignment="1">
      <alignment horizontal="right" wrapText="1"/>
    </xf>
    <xf numFmtId="0" fontId="0" fillId="7" borderId="5" xfId="0" applyFill="1" applyBorder="1"/>
    <xf numFmtId="0" fontId="1" fillId="4" borderId="5" xfId="0" applyFont="1" applyFill="1" applyBorder="1" applyAlignment="1">
      <alignment horizontal="right" wrapText="1"/>
    </xf>
    <xf numFmtId="0" fontId="0" fillId="4" borderId="5" xfId="0" applyFill="1" applyBorder="1"/>
    <xf numFmtId="0" fontId="1" fillId="0" borderId="5" xfId="0" applyFont="1" applyBorder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1" fillId="4" borderId="5" xfId="0" applyFont="1" applyFill="1" applyBorder="1" applyAlignment="1">
      <alignment horizontal="center"/>
    </xf>
    <xf numFmtId="0" fontId="0" fillId="0" borderId="5" xfId="0" applyFill="1" applyBorder="1"/>
    <xf numFmtId="0" fontId="0" fillId="0" borderId="0" xfId="0"/>
    <xf numFmtId="0" fontId="1" fillId="4" borderId="5" xfId="0" applyFont="1" applyFill="1" applyBorder="1" applyAlignment="1">
      <alignment wrapText="1"/>
    </xf>
    <xf numFmtId="0" fontId="1" fillId="8" borderId="5" xfId="0" applyFont="1" applyFill="1" applyBorder="1" applyAlignment="1">
      <alignment wrapText="1"/>
    </xf>
    <xf numFmtId="0" fontId="0" fillId="8" borderId="5" xfId="0" applyFill="1" applyBorder="1"/>
    <xf numFmtId="0" fontId="0" fillId="0" borderId="0" xfId="0"/>
    <xf numFmtId="2" fontId="0" fillId="4" borderId="5" xfId="0" applyNumberFormat="1" applyFill="1" applyBorder="1"/>
    <xf numFmtId="0" fontId="1" fillId="8" borderId="5" xfId="0" applyFont="1" applyFill="1" applyBorder="1" applyAlignment="1">
      <alignment horizontal="center"/>
    </xf>
    <xf numFmtId="0" fontId="0" fillId="0" borderId="0" xfId="0"/>
    <xf numFmtId="0" fontId="2" fillId="0" borderId="0" xfId="1"/>
    <xf numFmtId="0" fontId="1" fillId="4" borderId="5" xfId="0" applyFont="1" applyFill="1" applyBorder="1" applyAlignment="1">
      <alignment horizontal="center" wrapText="1"/>
    </xf>
    <xf numFmtId="1" fontId="0" fillId="4" borderId="5" xfId="0" applyNumberFormat="1" applyFill="1" applyBorder="1"/>
    <xf numFmtId="0" fontId="1" fillId="8" borderId="5" xfId="0" applyFont="1" applyFill="1" applyBorder="1" applyAlignment="1">
      <alignment horizontal="center" wrapText="1"/>
    </xf>
    <xf numFmtId="0" fontId="3" fillId="0" borderId="5" xfId="1" applyFont="1" applyBorder="1" applyAlignment="1">
      <alignment horizontal="center" wrapText="1"/>
    </xf>
    <xf numFmtId="0" fontId="1" fillId="0" borderId="25" xfId="0" applyFont="1" applyFill="1" applyBorder="1" applyAlignment="1">
      <alignment horizontal="center"/>
    </xf>
    <xf numFmtId="0" fontId="0" fillId="0" borderId="23" xfId="0" applyBorder="1"/>
    <xf numFmtId="0" fontId="0" fillId="2" borderId="23" xfId="0" applyFill="1" applyBorder="1"/>
    <xf numFmtId="0" fontId="1" fillId="0" borderId="27" xfId="0" applyFont="1" applyFill="1" applyBorder="1" applyAlignment="1">
      <alignment horizontal="center" wrapText="1"/>
    </xf>
    <xf numFmtId="0" fontId="0" fillId="0" borderId="37" xfId="0" applyBorder="1"/>
    <xf numFmtId="0" fontId="0" fillId="41" borderId="34" xfId="0" applyFill="1" applyBorder="1"/>
    <xf numFmtId="0" fontId="0" fillId="0" borderId="35" xfId="0" applyBorder="1"/>
    <xf numFmtId="0" fontId="0" fillId="0" borderId="36" xfId="0" applyBorder="1"/>
    <xf numFmtId="0" fontId="0" fillId="0" borderId="33" xfId="0" applyBorder="1"/>
    <xf numFmtId="0" fontId="0" fillId="0" borderId="9" xfId="0" applyBorder="1"/>
    <xf numFmtId="0" fontId="0" fillId="2" borderId="5" xfId="0" applyFill="1" applyBorder="1"/>
    <xf numFmtId="0" fontId="0" fillId="0" borderId="10" xfId="0" applyBorder="1"/>
    <xf numFmtId="0" fontId="0" fillId="40" borderId="9" xfId="0" applyFill="1" applyBorder="1"/>
    <xf numFmtId="0" fontId="0" fillId="41" borderId="21" xfId="0" applyFill="1" applyBorder="1"/>
    <xf numFmtId="0" fontId="0" fillId="40" borderId="23" xfId="0" applyFill="1" applyBorder="1"/>
    <xf numFmtId="0" fontId="0" fillId="2" borderId="8" xfId="0" applyFill="1" applyBorder="1"/>
    <xf numFmtId="0" fontId="1" fillId="40" borderId="25" xfId="0" applyFont="1" applyFill="1" applyBorder="1" applyAlignment="1">
      <alignment horizontal="center"/>
    </xf>
    <xf numFmtId="0" fontId="1" fillId="2" borderId="26" xfId="0" applyFont="1" applyFill="1" applyBorder="1" applyAlignment="1">
      <alignment horizontal="center"/>
    </xf>
    <xf numFmtId="0" fontId="1" fillId="41" borderId="27" xfId="0" applyFont="1" applyFill="1" applyBorder="1" applyAlignment="1">
      <alignment horizontal="center" wrapText="1"/>
    </xf>
    <xf numFmtId="0" fontId="1" fillId="40" borderId="28" xfId="0" applyFont="1" applyFill="1" applyBorder="1" applyAlignment="1">
      <alignment horizontal="center"/>
    </xf>
    <xf numFmtId="0" fontId="0" fillId="0" borderId="29" xfId="0" applyBorder="1"/>
    <xf numFmtId="0" fontId="1" fillId="42" borderId="39" xfId="0" applyFont="1" applyFill="1" applyBorder="1"/>
    <xf numFmtId="0" fontId="1" fillId="43" borderId="39" xfId="0" applyFont="1" applyFill="1" applyBorder="1" applyAlignment="1">
      <alignment horizontal="right"/>
    </xf>
    <xf numFmtId="0" fontId="1" fillId="43" borderId="39" xfId="0" applyFont="1" applyFill="1" applyBorder="1"/>
    <xf numFmtId="0" fontId="0" fillId="41" borderId="21" xfId="0" applyFill="1" applyBorder="1"/>
    <xf numFmtId="0" fontId="0" fillId="40" borderId="23" xfId="0" applyFill="1" applyBorder="1"/>
    <xf numFmtId="0" fontId="1" fillId="2" borderId="26" xfId="0" applyFont="1" applyFill="1" applyBorder="1" applyAlignment="1">
      <alignment horizontal="center"/>
    </xf>
    <xf numFmtId="0" fontId="1" fillId="41" borderId="27" xfId="0" applyFont="1" applyFill="1" applyBorder="1" applyAlignment="1">
      <alignment horizontal="center" wrapText="1"/>
    </xf>
    <xf numFmtId="0" fontId="1" fillId="40" borderId="26" xfId="0" applyFont="1" applyFill="1" applyBorder="1" applyAlignment="1">
      <alignment horizontal="center"/>
    </xf>
    <xf numFmtId="0" fontId="1" fillId="43" borderId="32" xfId="0" applyFont="1" applyFill="1" applyBorder="1" applyAlignment="1">
      <alignment horizontal="right"/>
    </xf>
    <xf numFmtId="0" fontId="1" fillId="43" borderId="20" xfId="0" applyFont="1" applyFill="1" applyBorder="1"/>
    <xf numFmtId="0" fontId="0" fillId="41" borderId="21" xfId="0" applyFill="1" applyBorder="1"/>
    <xf numFmtId="0" fontId="0" fillId="40" borderId="23" xfId="0" applyFill="1" applyBorder="1"/>
    <xf numFmtId="0" fontId="0" fillId="40" borderId="8" xfId="0" applyFill="1" applyBorder="1"/>
    <xf numFmtId="0" fontId="1" fillId="2" borderId="26" xfId="0" applyFont="1" applyFill="1" applyBorder="1" applyAlignment="1">
      <alignment horizontal="center"/>
    </xf>
    <xf numFmtId="0" fontId="1" fillId="41" borderId="27" xfId="0" applyFont="1" applyFill="1" applyBorder="1" applyAlignment="1">
      <alignment horizontal="center" wrapText="1"/>
    </xf>
    <xf numFmtId="0" fontId="1" fillId="40" borderId="26" xfId="0" applyFont="1" applyFill="1" applyBorder="1" applyAlignment="1">
      <alignment horizontal="center"/>
    </xf>
    <xf numFmtId="0" fontId="1" fillId="43" borderId="20" xfId="0" applyFont="1" applyFill="1" applyBorder="1" applyAlignment="1">
      <alignment horizontal="right"/>
    </xf>
    <xf numFmtId="0" fontId="0" fillId="41" borderId="21" xfId="0" applyFill="1" applyBorder="1"/>
    <xf numFmtId="0" fontId="0" fillId="40" borderId="23" xfId="0" applyFill="1" applyBorder="1"/>
    <xf numFmtId="0" fontId="0" fillId="40" borderId="8" xfId="0" applyFill="1" applyBorder="1"/>
    <xf numFmtId="0" fontId="1" fillId="2" borderId="26" xfId="0" applyFont="1" applyFill="1" applyBorder="1" applyAlignment="1">
      <alignment horizontal="center"/>
    </xf>
    <xf numFmtId="0" fontId="1" fillId="41" borderId="27" xfId="0" applyFont="1" applyFill="1" applyBorder="1" applyAlignment="1">
      <alignment horizontal="center" wrapText="1"/>
    </xf>
    <xf numFmtId="0" fontId="1" fillId="40" borderId="26" xfId="0" applyFont="1" applyFill="1" applyBorder="1" applyAlignment="1">
      <alignment horizontal="center"/>
    </xf>
    <xf numFmtId="0" fontId="1" fillId="43" borderId="20" xfId="0" applyFont="1" applyFill="1" applyBorder="1" applyAlignment="1">
      <alignment horizontal="right"/>
    </xf>
    <xf numFmtId="0" fontId="0" fillId="41" borderId="21" xfId="0" applyFill="1" applyBorder="1"/>
    <xf numFmtId="0" fontId="0" fillId="40" borderId="8" xfId="0" applyFill="1" applyBorder="1"/>
    <xf numFmtId="0" fontId="1" fillId="2" borderId="26" xfId="0" applyFont="1" applyFill="1" applyBorder="1" applyAlignment="1">
      <alignment horizontal="center"/>
    </xf>
    <xf numFmtId="0" fontId="1" fillId="41" borderId="27" xfId="0" applyFont="1" applyFill="1" applyBorder="1" applyAlignment="1">
      <alignment horizontal="center" wrapText="1"/>
    </xf>
    <xf numFmtId="0" fontId="1" fillId="40" borderId="26" xfId="0" applyFont="1" applyFill="1" applyBorder="1" applyAlignment="1">
      <alignment horizontal="center"/>
    </xf>
    <xf numFmtId="0" fontId="1" fillId="43" borderId="20" xfId="0" applyFont="1" applyFill="1" applyBorder="1" applyAlignment="1">
      <alignment horizontal="right"/>
    </xf>
    <xf numFmtId="0" fontId="0" fillId="40" borderId="8" xfId="0" applyFill="1" applyBorder="1"/>
    <xf numFmtId="2" fontId="0" fillId="2" borderId="8" xfId="0" applyNumberFormat="1" applyFill="1" applyBorder="1"/>
    <xf numFmtId="2" fontId="0" fillId="41" borderId="24" xfId="0" applyNumberFormat="1" applyFill="1" applyBorder="1"/>
    <xf numFmtId="0" fontId="1" fillId="2" borderId="26" xfId="0" applyFont="1" applyFill="1" applyBorder="1" applyAlignment="1">
      <alignment horizontal="center"/>
    </xf>
    <xf numFmtId="0" fontId="1" fillId="41" borderId="27" xfId="0" applyFont="1" applyFill="1" applyBorder="1" applyAlignment="1">
      <alignment horizontal="center" wrapText="1"/>
    </xf>
    <xf numFmtId="0" fontId="1" fillId="40" borderId="26" xfId="0" applyFont="1" applyFill="1" applyBorder="1" applyAlignment="1">
      <alignment horizontal="center"/>
    </xf>
    <xf numFmtId="0" fontId="0" fillId="0" borderId="0" xfId="0"/>
    <xf numFmtId="0" fontId="0" fillId="2" borderId="5" xfId="0" applyFill="1" applyBorder="1"/>
    <xf numFmtId="0" fontId="0" fillId="40" borderId="5" xfId="0" applyFill="1" applyBorder="1"/>
    <xf numFmtId="0" fontId="0" fillId="0" borderId="10" xfId="0" applyBorder="1"/>
    <xf numFmtId="0" fontId="0" fillId="40" borderId="9" xfId="0" applyFill="1" applyBorder="1"/>
    <xf numFmtId="0" fontId="0" fillId="41" borderId="21" xfId="0" applyFill="1" applyBorder="1"/>
    <xf numFmtId="0" fontId="0" fillId="40" borderId="23" xfId="0" applyFill="1" applyBorder="1"/>
    <xf numFmtId="0" fontId="0" fillId="40" borderId="8" xfId="0" applyFill="1" applyBorder="1"/>
    <xf numFmtId="2" fontId="0" fillId="2" borderId="8" xfId="0" applyNumberFormat="1" applyFill="1" applyBorder="1"/>
    <xf numFmtId="2" fontId="0" fillId="41" borderId="24" xfId="0" applyNumberFormat="1" applyFill="1" applyBorder="1"/>
    <xf numFmtId="0" fontId="1" fillId="42" borderId="20" xfId="0" applyFont="1" applyFill="1" applyBorder="1"/>
    <xf numFmtId="0" fontId="1" fillId="43" borderId="20" xfId="0" applyFont="1" applyFill="1" applyBorder="1"/>
    <xf numFmtId="0" fontId="1" fillId="43" borderId="20" xfId="0" applyFont="1" applyFill="1" applyBorder="1" applyAlignment="1">
      <alignment horizontal="right"/>
    </xf>
    <xf numFmtId="0" fontId="0" fillId="0" borderId="25" xfId="0" applyBorder="1"/>
    <xf numFmtId="0" fontId="0" fillId="0" borderId="38" xfId="0" applyBorder="1"/>
    <xf numFmtId="0" fontId="0" fillId="0" borderId="28" xfId="0" applyBorder="1"/>
    <xf numFmtId="0" fontId="0" fillId="0" borderId="40" xfId="0" applyBorder="1"/>
    <xf numFmtId="0" fontId="1" fillId="42" borderId="22" xfId="0" applyFont="1" applyFill="1" applyBorder="1"/>
    <xf numFmtId="0" fontId="1" fillId="43" borderId="22" xfId="0" applyFont="1" applyFill="1" applyBorder="1"/>
    <xf numFmtId="0" fontId="0" fillId="40" borderId="28" xfId="0" applyFill="1" applyBorder="1"/>
    <xf numFmtId="0" fontId="0" fillId="2" borderId="26" xfId="0" applyFill="1" applyBorder="1"/>
    <xf numFmtId="0" fontId="0" fillId="41" borderId="27" xfId="0" applyFill="1" applyBorder="1"/>
    <xf numFmtId="0" fontId="0" fillId="2" borderId="28" xfId="0" applyFill="1" applyBorder="1"/>
    <xf numFmtId="0" fontId="1" fillId="43" borderId="22" xfId="0" applyFont="1" applyFill="1" applyBorder="1" applyAlignment="1">
      <alignment horizontal="right"/>
    </xf>
    <xf numFmtId="0" fontId="0" fillId="40" borderId="26" xfId="0" applyFill="1" applyBorder="1"/>
    <xf numFmtId="2" fontId="0" fillId="2" borderId="26" xfId="0" applyNumberFormat="1" applyFill="1" applyBorder="1"/>
    <xf numFmtId="2" fontId="0" fillId="41" borderId="27" xfId="0" applyNumberFormat="1" applyFill="1" applyBorder="1"/>
    <xf numFmtId="0" fontId="1" fillId="0" borderId="20" xfId="0" applyFont="1" applyBorder="1" applyAlignment="1">
      <alignment horizontal="center" wrapText="1"/>
    </xf>
    <xf numFmtId="0" fontId="1" fillId="0" borderId="33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0" fontId="1" fillId="43" borderId="30" xfId="0" applyFont="1" applyFill="1" applyBorder="1" applyAlignment="1">
      <alignment horizontal="center" vertical="center" wrapText="1"/>
    </xf>
    <xf numFmtId="0" fontId="1" fillId="43" borderId="31" xfId="0" applyFont="1" applyFill="1" applyBorder="1" applyAlignment="1">
      <alignment horizontal="center" vertical="center" wrapText="1"/>
    </xf>
    <xf numFmtId="0" fontId="1" fillId="42" borderId="20" xfId="0" applyFont="1" applyFill="1" applyBorder="1" applyAlignment="1">
      <alignment horizontal="center" vertical="center"/>
    </xf>
    <xf numFmtId="0" fontId="1" fillId="42" borderId="22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7" borderId="5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0" fillId="0" borderId="6" xfId="0" applyBorder="1" applyAlignment="1">
      <alignment horizontal="center" vertical="top" textRotation="90"/>
    </xf>
    <xf numFmtId="0" fontId="0" fillId="0" borderId="7" xfId="0" applyBorder="1" applyAlignment="1">
      <alignment horizontal="center" vertical="top" textRotation="90"/>
    </xf>
    <xf numFmtId="0" fontId="0" fillId="0" borderId="8" xfId="0" applyBorder="1" applyAlignment="1">
      <alignment horizontal="center" vertical="top" textRotation="90"/>
    </xf>
  </cellXfs>
  <cellStyles count="44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13" xfId="43"/>
    <cellStyle name="Normal_Pamatdarbības indekss" xfId="1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9" defaultPivotStyle="PivotStyleLight16"/>
  <colors>
    <mruColors>
      <color rgb="FFFFFF99"/>
      <color rgb="FFFFFF66"/>
    </mruColors>
  </colors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theme" Target="theme/theme1.xml"/><Relationship Id="rId12" Type="http://schemas.openxmlformats.org/officeDocument/2006/relationships/styles" Target="styles.xml"/><Relationship Id="rId13" Type="http://schemas.openxmlformats.org/officeDocument/2006/relationships/sharedStrings" Target="sharedStrings.xml"/><Relationship Id="rId14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05"/>
  <sheetViews>
    <sheetView tabSelected="1" workbookViewId="0">
      <selection sqref="A1:A2"/>
    </sheetView>
  </sheetViews>
  <sheetFormatPr baseColWidth="10" defaultColWidth="8.83203125" defaultRowHeight="14" x14ac:dyDescent="0"/>
  <cols>
    <col min="1" max="1" width="11.33203125" style="94" customWidth="1"/>
    <col min="2" max="2" width="50.6640625" customWidth="1"/>
    <col min="3" max="3" width="19.6640625" customWidth="1"/>
    <col min="4" max="4" width="21.33203125" customWidth="1"/>
    <col min="5" max="5" width="11.5" customWidth="1"/>
    <col min="6" max="6" width="12.83203125" customWidth="1"/>
    <col min="7" max="7" width="9.1640625" customWidth="1"/>
    <col min="8" max="8" width="7.6640625" customWidth="1"/>
    <col min="9" max="9" width="13.1640625" customWidth="1"/>
    <col min="10" max="10" width="8.5" customWidth="1"/>
    <col min="11" max="11" width="6.6640625" customWidth="1"/>
    <col min="12" max="12" width="11.6640625" customWidth="1"/>
    <col min="13" max="13" width="8.33203125" customWidth="1"/>
    <col min="14" max="14" width="6.83203125" customWidth="1"/>
    <col min="15" max="15" width="11.83203125" customWidth="1"/>
    <col min="16" max="16" width="14" customWidth="1"/>
    <col min="17" max="17" width="8.6640625" customWidth="1"/>
    <col min="18" max="18" width="7.6640625" customWidth="1"/>
    <col min="19" max="19" width="13.5" customWidth="1"/>
    <col min="20" max="20" width="17.83203125" customWidth="1"/>
    <col min="21" max="21" width="10.6640625" customWidth="1"/>
    <col min="22" max="22" width="8" customWidth="1"/>
    <col min="23" max="23" width="13.5" customWidth="1"/>
    <col min="24" max="24" width="15" customWidth="1"/>
    <col min="25" max="25" width="7.5" customWidth="1"/>
    <col min="26" max="26" width="6.83203125" customWidth="1"/>
    <col min="27" max="27" width="12.5" customWidth="1"/>
    <col min="28" max="28" width="7.83203125" customWidth="1"/>
    <col min="29" max="29" width="6.83203125" customWidth="1"/>
    <col min="30" max="30" width="13.33203125" customWidth="1"/>
    <col min="31" max="31" width="7.83203125" customWidth="1"/>
    <col min="32" max="32" width="6.83203125" customWidth="1"/>
    <col min="33" max="33" width="13.5" customWidth="1"/>
    <col min="34" max="34" width="16.5" customWidth="1"/>
    <col min="35" max="35" width="8.1640625" customWidth="1"/>
    <col min="36" max="36" width="6.83203125" customWidth="1"/>
    <col min="37" max="37" width="11.6640625" customWidth="1"/>
  </cols>
  <sheetData>
    <row r="1" spans="1:37" s="31" customFormat="1" ht="45" customHeight="1">
      <c r="A1" s="128" t="s">
        <v>116</v>
      </c>
      <c r="B1" s="122" t="s">
        <v>102</v>
      </c>
      <c r="C1" s="121" t="s">
        <v>186</v>
      </c>
      <c r="D1" s="121"/>
      <c r="E1" s="126" t="s">
        <v>187</v>
      </c>
      <c r="F1" s="124" t="s">
        <v>192</v>
      </c>
      <c r="G1" s="121" t="s">
        <v>191</v>
      </c>
      <c r="H1" s="121"/>
      <c r="I1" s="121"/>
      <c r="J1" s="121" t="s">
        <v>193</v>
      </c>
      <c r="K1" s="121"/>
      <c r="L1" s="121"/>
      <c r="M1" s="121" t="s">
        <v>194</v>
      </c>
      <c r="N1" s="121"/>
      <c r="O1" s="121"/>
      <c r="P1" s="124" t="s">
        <v>195</v>
      </c>
      <c r="Q1" s="121" t="s">
        <v>196</v>
      </c>
      <c r="R1" s="121"/>
      <c r="S1" s="121"/>
      <c r="T1" s="124" t="s">
        <v>198</v>
      </c>
      <c r="U1" s="121" t="s">
        <v>199</v>
      </c>
      <c r="V1" s="121"/>
      <c r="W1" s="121"/>
      <c r="X1" s="124" t="s">
        <v>200</v>
      </c>
      <c r="Y1" s="121" t="s">
        <v>201</v>
      </c>
      <c r="Z1" s="121"/>
      <c r="AA1" s="121"/>
      <c r="AB1" s="121" t="s">
        <v>202</v>
      </c>
      <c r="AC1" s="121"/>
      <c r="AD1" s="121"/>
      <c r="AE1" s="121" t="s">
        <v>203</v>
      </c>
      <c r="AF1" s="121"/>
      <c r="AG1" s="121"/>
      <c r="AH1" s="124" t="s">
        <v>206</v>
      </c>
      <c r="AI1" s="121" t="s">
        <v>207</v>
      </c>
      <c r="AJ1" s="121"/>
      <c r="AK1" s="121"/>
    </row>
    <row r="2" spans="1:37" s="31" customFormat="1" ht="48.75" customHeight="1" thickBot="1">
      <c r="A2" s="129"/>
      <c r="B2" s="123"/>
      <c r="C2" s="37" t="s">
        <v>179</v>
      </c>
      <c r="D2" s="40" t="s">
        <v>180</v>
      </c>
      <c r="E2" s="127"/>
      <c r="F2" s="125"/>
      <c r="G2" s="53" t="s">
        <v>188</v>
      </c>
      <c r="H2" s="54" t="s">
        <v>189</v>
      </c>
      <c r="I2" s="55" t="s">
        <v>190</v>
      </c>
      <c r="J2" s="56" t="s">
        <v>188</v>
      </c>
      <c r="K2" s="54" t="s">
        <v>189</v>
      </c>
      <c r="L2" s="55" t="s">
        <v>190</v>
      </c>
      <c r="M2" s="65" t="s">
        <v>188</v>
      </c>
      <c r="N2" s="63" t="s">
        <v>189</v>
      </c>
      <c r="O2" s="64" t="s">
        <v>190</v>
      </c>
      <c r="P2" s="125"/>
      <c r="Q2" s="73" t="s">
        <v>188</v>
      </c>
      <c r="R2" s="71" t="s">
        <v>189</v>
      </c>
      <c r="S2" s="72" t="s">
        <v>197</v>
      </c>
      <c r="T2" s="125"/>
      <c r="U2" s="80" t="s">
        <v>188</v>
      </c>
      <c r="V2" s="78" t="s">
        <v>189</v>
      </c>
      <c r="W2" s="79" t="s">
        <v>197</v>
      </c>
      <c r="X2" s="125"/>
      <c r="Y2" s="86" t="s">
        <v>188</v>
      </c>
      <c r="Z2" s="84" t="s">
        <v>189</v>
      </c>
      <c r="AA2" s="85" t="s">
        <v>197</v>
      </c>
      <c r="AB2" s="86" t="s">
        <v>188</v>
      </c>
      <c r="AC2" s="84" t="s">
        <v>189</v>
      </c>
      <c r="AD2" s="85" t="s">
        <v>204</v>
      </c>
      <c r="AE2" s="86" t="s">
        <v>188</v>
      </c>
      <c r="AF2" s="84" t="s">
        <v>189</v>
      </c>
      <c r="AG2" s="85" t="s">
        <v>205</v>
      </c>
      <c r="AH2" s="125"/>
      <c r="AI2" s="93" t="s">
        <v>188</v>
      </c>
      <c r="AJ2" s="91" t="s">
        <v>189</v>
      </c>
      <c r="AK2" s="92" t="s">
        <v>190</v>
      </c>
    </row>
    <row r="3" spans="1:37" ht="15" thickTop="1">
      <c r="A3" s="43">
        <v>2379</v>
      </c>
      <c r="B3" s="44" t="s">
        <v>54</v>
      </c>
      <c r="C3" s="38" t="s">
        <v>182</v>
      </c>
      <c r="D3" s="57" t="s">
        <v>1</v>
      </c>
      <c r="E3" s="58">
        <f t="shared" ref="E3:E34" si="0">ROUND((G3*I3+J3*L3+M3*O3+Q3*S3+U3*W3+Y3*AA3+AB3*AD3+AE3*AG3+AI3*AK3)/(I3+L3+O3+S3+W3+AA3+AD3+AG3+AK3),0)</f>
        <v>74</v>
      </c>
      <c r="F3" s="60">
        <f t="shared" ref="F3:F34" si="1">ROUND((G3*I3+J3*L3+M3*O3)/(I3+L3+O3),0)</f>
        <v>93</v>
      </c>
      <c r="G3" s="51">
        <v>90</v>
      </c>
      <c r="H3" s="52">
        <v>3</v>
      </c>
      <c r="I3" s="42">
        <f t="shared" ref="I3:I34" si="2">H3*0.1</f>
        <v>0.30000000000000004</v>
      </c>
      <c r="J3" s="51">
        <v>90</v>
      </c>
      <c r="K3" s="52">
        <v>5</v>
      </c>
      <c r="L3" s="42">
        <f t="shared" ref="L3:L34" si="3">K3*0.1</f>
        <v>0.5</v>
      </c>
      <c r="M3" s="62">
        <v>100</v>
      </c>
      <c r="N3" s="39">
        <v>4</v>
      </c>
      <c r="O3" s="42">
        <f t="shared" ref="O3:O34" si="4">N3*0.1</f>
        <v>0.4</v>
      </c>
      <c r="P3" s="66">
        <f t="shared" ref="P3:P34" si="5">IF(R3&gt;0,Q3,"Neattiecas")</f>
        <v>58</v>
      </c>
      <c r="Q3" s="70">
        <v>58</v>
      </c>
      <c r="R3" s="39">
        <v>3</v>
      </c>
      <c r="S3" s="42">
        <f t="shared" ref="S3:S34" si="6">R3*0.15</f>
        <v>0.44999999999999996</v>
      </c>
      <c r="T3" s="66">
        <f t="shared" ref="T3:T34" si="7">U3</f>
        <v>31</v>
      </c>
      <c r="U3" s="77">
        <v>31</v>
      </c>
      <c r="V3" s="39">
        <v>1</v>
      </c>
      <c r="W3" s="42">
        <f t="shared" ref="W3:W34" si="8">V3*0.15</f>
        <v>0.15</v>
      </c>
      <c r="X3" s="59">
        <f t="shared" ref="X3:X34" si="9">IF(AA3+AD3+AG3&gt;0,ROUND((Y3*AA3+AB3*AD3+AE3*AG3)/(AA3+AD3+AG3),0),"Neattiecas")</f>
        <v>72</v>
      </c>
      <c r="Y3" s="83">
        <v>86</v>
      </c>
      <c r="Z3" s="39">
        <v>4</v>
      </c>
      <c r="AA3" s="42">
        <f t="shared" ref="AA3:AA34" si="10">Z3*0.15</f>
        <v>0.6</v>
      </c>
      <c r="AB3" s="83">
        <v>65</v>
      </c>
      <c r="AC3" s="39">
        <v>4</v>
      </c>
      <c r="AD3" s="42">
        <f t="shared" ref="AD3:AD34" si="11">AC3*0.09</f>
        <v>0.36</v>
      </c>
      <c r="AE3" s="83">
        <v>49</v>
      </c>
      <c r="AF3" s="39">
        <v>4</v>
      </c>
      <c r="AG3" s="42">
        <f t="shared" ref="AG3:AG34" si="12">AF3*0.06</f>
        <v>0.24</v>
      </c>
      <c r="AH3" s="66">
        <f t="shared" ref="AH3:AH34" si="13">AI3</f>
        <v>50</v>
      </c>
      <c r="AI3" s="88">
        <v>50</v>
      </c>
      <c r="AJ3" s="89">
        <f t="shared" ref="AJ3:AJ34" si="14">(I3+L3+O3+S3+W3+AA3+AD3+AG3)/(0.25+IF(I3&gt;0,0.1,0)+IF(O3&gt;0,0.1,0)+IF(S3&gt;0,0.15,0)+IF(AA3&gt;0,0.15,0)+IF(AD3&gt;0,0.09,0)+IF(AG3&gt;0,0.06,0))</f>
        <v>3.3333333333333335</v>
      </c>
      <c r="AK3" s="90">
        <f t="shared" ref="AK3:AK34" si="15">AJ3*0.1</f>
        <v>0.33333333333333337</v>
      </c>
    </row>
    <row r="4" spans="1:37">
      <c r="A4" s="41">
        <v>2382</v>
      </c>
      <c r="B4" s="45" t="s">
        <v>55</v>
      </c>
      <c r="C4" s="46" t="s">
        <v>184</v>
      </c>
      <c r="D4" s="48" t="s">
        <v>27</v>
      </c>
      <c r="E4" s="104">
        <f t="shared" si="0"/>
        <v>72</v>
      </c>
      <c r="F4" s="67">
        <f t="shared" si="1"/>
        <v>100</v>
      </c>
      <c r="G4" s="49">
        <v>100</v>
      </c>
      <c r="H4" s="47">
        <v>3</v>
      </c>
      <c r="I4" s="50">
        <f t="shared" si="2"/>
        <v>0.30000000000000004</v>
      </c>
      <c r="J4" s="49">
        <v>100</v>
      </c>
      <c r="K4" s="47">
        <v>5</v>
      </c>
      <c r="L4" s="50">
        <f t="shared" si="3"/>
        <v>0.5</v>
      </c>
      <c r="M4" s="62">
        <v>99</v>
      </c>
      <c r="N4" s="39">
        <v>5</v>
      </c>
      <c r="O4" s="61">
        <f t="shared" si="4"/>
        <v>0.5</v>
      </c>
      <c r="P4" s="74">
        <f t="shared" si="5"/>
        <v>92</v>
      </c>
      <c r="Q4" s="69">
        <v>92</v>
      </c>
      <c r="R4" s="39">
        <v>5</v>
      </c>
      <c r="S4" s="68">
        <f t="shared" si="6"/>
        <v>0.75</v>
      </c>
      <c r="T4" s="81">
        <f t="shared" si="7"/>
        <v>5</v>
      </c>
      <c r="U4" s="76">
        <v>5</v>
      </c>
      <c r="V4" s="39">
        <v>3</v>
      </c>
      <c r="W4" s="75">
        <f t="shared" si="8"/>
        <v>0.44999999999999996</v>
      </c>
      <c r="X4" s="87">
        <f t="shared" si="9"/>
        <v>70</v>
      </c>
      <c r="Y4" s="83">
        <v>80</v>
      </c>
      <c r="Z4" s="39">
        <v>5</v>
      </c>
      <c r="AA4" s="82">
        <f t="shared" si="10"/>
        <v>0.75</v>
      </c>
      <c r="AB4" s="83">
        <v>66</v>
      </c>
      <c r="AC4" s="39">
        <v>5</v>
      </c>
      <c r="AD4" s="82">
        <f t="shared" si="11"/>
        <v>0.44999999999999996</v>
      </c>
      <c r="AE4" s="83">
        <v>49</v>
      </c>
      <c r="AF4" s="39">
        <v>5</v>
      </c>
      <c r="AG4" s="82">
        <f t="shared" si="12"/>
        <v>0.3</v>
      </c>
      <c r="AH4" s="106">
        <f t="shared" si="13"/>
        <v>36</v>
      </c>
      <c r="AI4" s="96">
        <v>36</v>
      </c>
      <c r="AJ4" s="102">
        <f t="shared" si="14"/>
        <v>4.4444444444444446</v>
      </c>
      <c r="AK4" s="103">
        <f t="shared" si="15"/>
        <v>0.44444444444444448</v>
      </c>
    </row>
    <row r="5" spans="1:37">
      <c r="A5" s="41">
        <v>161</v>
      </c>
      <c r="B5" s="45" t="s">
        <v>9</v>
      </c>
      <c r="C5" s="46" t="s">
        <v>182</v>
      </c>
      <c r="D5" s="48" t="s">
        <v>17</v>
      </c>
      <c r="E5" s="104">
        <f t="shared" si="0"/>
        <v>68</v>
      </c>
      <c r="F5" s="67">
        <f t="shared" si="1"/>
        <v>94</v>
      </c>
      <c r="G5" s="49">
        <v>87</v>
      </c>
      <c r="H5" s="47">
        <v>3</v>
      </c>
      <c r="I5" s="50">
        <f t="shared" si="2"/>
        <v>0.30000000000000004</v>
      </c>
      <c r="J5" s="49">
        <v>90</v>
      </c>
      <c r="K5" s="47">
        <v>2</v>
      </c>
      <c r="L5" s="50">
        <f t="shared" si="3"/>
        <v>0.2</v>
      </c>
      <c r="M5" s="62">
        <v>100</v>
      </c>
      <c r="N5" s="39">
        <v>5</v>
      </c>
      <c r="O5" s="61">
        <f t="shared" si="4"/>
        <v>0.5</v>
      </c>
      <c r="P5" s="74">
        <f t="shared" si="5"/>
        <v>90</v>
      </c>
      <c r="Q5" s="69">
        <v>90</v>
      </c>
      <c r="R5" s="39">
        <v>5</v>
      </c>
      <c r="S5" s="68">
        <f t="shared" si="6"/>
        <v>0.75</v>
      </c>
      <c r="T5" s="81">
        <f t="shared" si="7"/>
        <v>15</v>
      </c>
      <c r="U5" s="76">
        <v>15</v>
      </c>
      <c r="V5" s="39">
        <v>4</v>
      </c>
      <c r="W5" s="75">
        <f t="shared" si="8"/>
        <v>0.6</v>
      </c>
      <c r="X5" s="87">
        <f t="shared" si="9"/>
        <v>71</v>
      </c>
      <c r="Y5" s="83">
        <v>86</v>
      </c>
      <c r="Z5" s="39">
        <v>5</v>
      </c>
      <c r="AA5" s="82">
        <f t="shared" si="10"/>
        <v>0.75</v>
      </c>
      <c r="AB5" s="83">
        <v>61</v>
      </c>
      <c r="AC5" s="39">
        <v>5</v>
      </c>
      <c r="AD5" s="82">
        <f t="shared" si="11"/>
        <v>0.44999999999999996</v>
      </c>
      <c r="AE5" s="83">
        <v>50</v>
      </c>
      <c r="AF5" s="39">
        <v>5</v>
      </c>
      <c r="AG5" s="82">
        <f t="shared" si="12"/>
        <v>0.3</v>
      </c>
      <c r="AH5" s="106">
        <f t="shared" si="13"/>
        <v>32</v>
      </c>
      <c r="AI5" s="101">
        <v>32</v>
      </c>
      <c r="AJ5" s="102">
        <f t="shared" si="14"/>
        <v>4.2777777777777777</v>
      </c>
      <c r="AK5" s="103">
        <f t="shared" si="15"/>
        <v>0.42777777777777781</v>
      </c>
    </row>
    <row r="6" spans="1:37">
      <c r="A6" s="41">
        <v>282</v>
      </c>
      <c r="B6" s="45" t="s">
        <v>40</v>
      </c>
      <c r="C6" s="46" t="s">
        <v>182</v>
      </c>
      <c r="D6" s="48" t="s">
        <v>21</v>
      </c>
      <c r="E6" s="104">
        <f t="shared" si="0"/>
        <v>67</v>
      </c>
      <c r="F6" s="67">
        <f t="shared" si="1"/>
        <v>52</v>
      </c>
      <c r="G6" s="49">
        <v>87</v>
      </c>
      <c r="H6" s="47">
        <v>2</v>
      </c>
      <c r="I6" s="50">
        <f t="shared" si="2"/>
        <v>0.2</v>
      </c>
      <c r="J6" s="49">
        <v>50</v>
      </c>
      <c r="K6" s="47">
        <v>3</v>
      </c>
      <c r="L6" s="50">
        <f t="shared" si="3"/>
        <v>0.30000000000000004</v>
      </c>
      <c r="M6" s="62">
        <v>36</v>
      </c>
      <c r="N6" s="39">
        <v>4</v>
      </c>
      <c r="O6" s="61">
        <f t="shared" si="4"/>
        <v>0.4</v>
      </c>
      <c r="P6" s="74">
        <f t="shared" si="5"/>
        <v>93</v>
      </c>
      <c r="Q6" s="69">
        <v>93</v>
      </c>
      <c r="R6" s="39">
        <v>3</v>
      </c>
      <c r="S6" s="68">
        <f t="shared" si="6"/>
        <v>0.44999999999999996</v>
      </c>
      <c r="T6" s="81">
        <f t="shared" si="7"/>
        <v>31</v>
      </c>
      <c r="U6" s="76">
        <v>31</v>
      </c>
      <c r="V6" s="39">
        <v>2</v>
      </c>
      <c r="W6" s="75">
        <f t="shared" si="8"/>
        <v>0.3</v>
      </c>
      <c r="X6" s="87">
        <f t="shared" si="9"/>
        <v>81</v>
      </c>
      <c r="Y6" s="83">
        <v>89</v>
      </c>
      <c r="Z6" s="39">
        <v>4</v>
      </c>
      <c r="AA6" s="82">
        <f t="shared" si="10"/>
        <v>0.6</v>
      </c>
      <c r="AB6" s="83">
        <v>69</v>
      </c>
      <c r="AC6" s="39">
        <v>4</v>
      </c>
      <c r="AD6" s="82">
        <f t="shared" si="11"/>
        <v>0.36</v>
      </c>
      <c r="AE6" s="83">
        <v>78</v>
      </c>
      <c r="AF6" s="39">
        <v>4</v>
      </c>
      <c r="AG6" s="82">
        <f t="shared" si="12"/>
        <v>0.24</v>
      </c>
      <c r="AH6" s="106">
        <f t="shared" si="13"/>
        <v>50</v>
      </c>
      <c r="AI6" s="101">
        <v>50</v>
      </c>
      <c r="AJ6" s="102">
        <f t="shared" si="14"/>
        <v>3.1666666666666665</v>
      </c>
      <c r="AK6" s="103">
        <f t="shared" si="15"/>
        <v>0.31666666666666665</v>
      </c>
    </row>
    <row r="7" spans="1:37">
      <c r="A7" s="41">
        <v>2449</v>
      </c>
      <c r="B7" s="45" t="s">
        <v>79</v>
      </c>
      <c r="C7" s="46" t="s">
        <v>182</v>
      </c>
      <c r="D7" s="48" t="s">
        <v>17</v>
      </c>
      <c r="E7" s="104">
        <f t="shared" si="0"/>
        <v>66</v>
      </c>
      <c r="F7" s="67">
        <f t="shared" si="1"/>
        <v>51</v>
      </c>
      <c r="G7" s="49">
        <v>51</v>
      </c>
      <c r="H7" s="47">
        <v>1</v>
      </c>
      <c r="I7" s="50">
        <f t="shared" si="2"/>
        <v>0.1</v>
      </c>
      <c r="J7" s="49">
        <v>45</v>
      </c>
      <c r="K7" s="47">
        <v>3</v>
      </c>
      <c r="L7" s="50">
        <f t="shared" si="3"/>
        <v>0.30000000000000004</v>
      </c>
      <c r="M7" s="62">
        <v>55</v>
      </c>
      <c r="N7" s="39">
        <v>5</v>
      </c>
      <c r="O7" s="61">
        <f t="shared" si="4"/>
        <v>0.5</v>
      </c>
      <c r="P7" s="74">
        <f t="shared" si="5"/>
        <v>84</v>
      </c>
      <c r="Q7" s="69">
        <v>84</v>
      </c>
      <c r="R7" s="39">
        <v>5</v>
      </c>
      <c r="S7" s="68">
        <f t="shared" si="6"/>
        <v>0.75</v>
      </c>
      <c r="T7" s="81">
        <f t="shared" si="7"/>
        <v>69</v>
      </c>
      <c r="U7" s="76">
        <v>69</v>
      </c>
      <c r="V7" s="39">
        <v>4</v>
      </c>
      <c r="W7" s="75">
        <f t="shared" si="8"/>
        <v>0.6</v>
      </c>
      <c r="X7" s="87">
        <f t="shared" si="9"/>
        <v>71</v>
      </c>
      <c r="Y7" s="83">
        <v>72</v>
      </c>
      <c r="Z7" s="39">
        <v>4</v>
      </c>
      <c r="AA7" s="82">
        <f t="shared" si="10"/>
        <v>0.6</v>
      </c>
      <c r="AB7" s="83">
        <v>70</v>
      </c>
      <c r="AC7" s="39">
        <v>5</v>
      </c>
      <c r="AD7" s="82">
        <f t="shared" si="11"/>
        <v>0.44999999999999996</v>
      </c>
      <c r="AE7" s="83">
        <v>69</v>
      </c>
      <c r="AF7" s="39">
        <v>4</v>
      </c>
      <c r="AG7" s="82">
        <f t="shared" si="12"/>
        <v>0.24</v>
      </c>
      <c r="AH7" s="106">
        <f t="shared" si="13"/>
        <v>50</v>
      </c>
      <c r="AI7" s="101">
        <v>50</v>
      </c>
      <c r="AJ7" s="102">
        <f t="shared" si="14"/>
        <v>3.9333333333333336</v>
      </c>
      <c r="AK7" s="103">
        <f t="shared" si="15"/>
        <v>0.39333333333333337</v>
      </c>
    </row>
    <row r="8" spans="1:37">
      <c r="A8" s="41">
        <v>7954</v>
      </c>
      <c r="B8" s="45" t="s">
        <v>89</v>
      </c>
      <c r="C8" s="46" t="s">
        <v>184</v>
      </c>
      <c r="D8" s="48" t="s">
        <v>27</v>
      </c>
      <c r="E8" s="104">
        <f t="shared" si="0"/>
        <v>66</v>
      </c>
      <c r="F8" s="67">
        <f t="shared" si="1"/>
        <v>81</v>
      </c>
      <c r="G8" s="49">
        <v>90</v>
      </c>
      <c r="H8" s="47">
        <v>5</v>
      </c>
      <c r="I8" s="50">
        <f t="shared" si="2"/>
        <v>0.5</v>
      </c>
      <c r="J8" s="49">
        <v>90</v>
      </c>
      <c r="K8" s="47">
        <v>4</v>
      </c>
      <c r="L8" s="50">
        <f t="shared" si="3"/>
        <v>0.4</v>
      </c>
      <c r="M8" s="62">
        <v>61</v>
      </c>
      <c r="N8" s="39">
        <v>4</v>
      </c>
      <c r="O8" s="61">
        <f t="shared" si="4"/>
        <v>0.4</v>
      </c>
      <c r="P8" s="74">
        <f t="shared" si="5"/>
        <v>81</v>
      </c>
      <c r="Q8" s="69">
        <v>81</v>
      </c>
      <c r="R8" s="39">
        <v>4</v>
      </c>
      <c r="S8" s="68">
        <f t="shared" si="6"/>
        <v>0.6</v>
      </c>
      <c r="T8" s="81">
        <f t="shared" si="7"/>
        <v>49</v>
      </c>
      <c r="U8" s="76">
        <v>49</v>
      </c>
      <c r="V8" s="39">
        <v>1</v>
      </c>
      <c r="W8" s="75">
        <f t="shared" si="8"/>
        <v>0.15</v>
      </c>
      <c r="X8" s="87">
        <f t="shared" si="9"/>
        <v>51</v>
      </c>
      <c r="Y8" s="83">
        <v>86</v>
      </c>
      <c r="Z8" s="39">
        <v>5</v>
      </c>
      <c r="AA8" s="82">
        <f t="shared" si="10"/>
        <v>0.75</v>
      </c>
      <c r="AB8" s="83">
        <v>0</v>
      </c>
      <c r="AC8" s="39">
        <v>5</v>
      </c>
      <c r="AD8" s="82">
        <f t="shared" si="11"/>
        <v>0.44999999999999996</v>
      </c>
      <c r="AE8" s="83">
        <v>38</v>
      </c>
      <c r="AF8" s="39">
        <v>5</v>
      </c>
      <c r="AG8" s="82">
        <f t="shared" si="12"/>
        <v>0.3</v>
      </c>
      <c r="AH8" s="106">
        <f t="shared" si="13"/>
        <v>57</v>
      </c>
      <c r="AI8" s="101">
        <v>57</v>
      </c>
      <c r="AJ8" s="102">
        <f t="shared" si="14"/>
        <v>3.9444444444444446</v>
      </c>
      <c r="AK8" s="103">
        <f t="shared" si="15"/>
        <v>0.39444444444444449</v>
      </c>
    </row>
    <row r="9" spans="1:37">
      <c r="A9" s="41">
        <v>292</v>
      </c>
      <c r="B9" s="45" t="s">
        <v>42</v>
      </c>
      <c r="C9" s="46" t="s">
        <v>182</v>
      </c>
      <c r="D9" s="48" t="s">
        <v>30</v>
      </c>
      <c r="E9" s="104">
        <f t="shared" si="0"/>
        <v>64</v>
      </c>
      <c r="F9" s="67">
        <f t="shared" si="1"/>
        <v>84</v>
      </c>
      <c r="G9" s="49">
        <v>90</v>
      </c>
      <c r="H9" s="47">
        <v>2</v>
      </c>
      <c r="I9" s="50">
        <f t="shared" si="2"/>
        <v>0.2</v>
      </c>
      <c r="J9" s="49">
        <v>65</v>
      </c>
      <c r="K9" s="47">
        <v>5</v>
      </c>
      <c r="L9" s="50">
        <f t="shared" si="3"/>
        <v>0.5</v>
      </c>
      <c r="M9" s="62">
        <v>100</v>
      </c>
      <c r="N9" s="39">
        <v>5</v>
      </c>
      <c r="O9" s="61">
        <f t="shared" si="4"/>
        <v>0.5</v>
      </c>
      <c r="P9" s="74">
        <f t="shared" si="5"/>
        <v>77</v>
      </c>
      <c r="Q9" s="69">
        <v>77</v>
      </c>
      <c r="R9" s="39">
        <v>5</v>
      </c>
      <c r="S9" s="68">
        <f t="shared" si="6"/>
        <v>0.75</v>
      </c>
      <c r="T9" s="81">
        <f t="shared" si="7"/>
        <v>10</v>
      </c>
      <c r="U9" s="76">
        <v>10</v>
      </c>
      <c r="V9" s="39">
        <v>5</v>
      </c>
      <c r="W9" s="75">
        <f t="shared" si="8"/>
        <v>0.75</v>
      </c>
      <c r="X9" s="87">
        <f t="shared" si="9"/>
        <v>74</v>
      </c>
      <c r="Y9" s="83">
        <v>79</v>
      </c>
      <c r="Z9" s="39">
        <v>4</v>
      </c>
      <c r="AA9" s="82">
        <f t="shared" si="10"/>
        <v>0.6</v>
      </c>
      <c r="AB9" s="83">
        <v>69</v>
      </c>
      <c r="AC9" s="39">
        <v>5</v>
      </c>
      <c r="AD9" s="82">
        <f t="shared" si="11"/>
        <v>0.44999999999999996</v>
      </c>
      <c r="AE9" s="83">
        <v>70</v>
      </c>
      <c r="AF9" s="39">
        <v>4</v>
      </c>
      <c r="AG9" s="82">
        <f t="shared" si="12"/>
        <v>0.24</v>
      </c>
      <c r="AH9" s="106">
        <f t="shared" si="13"/>
        <v>48</v>
      </c>
      <c r="AI9" s="101">
        <v>48</v>
      </c>
      <c r="AJ9" s="102">
        <f t="shared" si="14"/>
        <v>4.4333333333333336</v>
      </c>
      <c r="AK9" s="103">
        <f t="shared" si="15"/>
        <v>0.44333333333333336</v>
      </c>
    </row>
    <row r="10" spans="1:37">
      <c r="A10" s="41">
        <v>2376</v>
      </c>
      <c r="B10" s="45" t="s">
        <v>51</v>
      </c>
      <c r="C10" s="46" t="s">
        <v>182</v>
      </c>
      <c r="D10" s="48" t="s">
        <v>17</v>
      </c>
      <c r="E10" s="104">
        <f t="shared" si="0"/>
        <v>64</v>
      </c>
      <c r="F10" s="67">
        <f t="shared" si="1"/>
        <v>75</v>
      </c>
      <c r="G10" s="49">
        <v>100</v>
      </c>
      <c r="H10" s="47">
        <v>5</v>
      </c>
      <c r="I10" s="50">
        <f t="shared" si="2"/>
        <v>0.5</v>
      </c>
      <c r="J10" s="49">
        <v>85</v>
      </c>
      <c r="K10" s="47">
        <v>5</v>
      </c>
      <c r="L10" s="50">
        <f t="shared" si="3"/>
        <v>0.5</v>
      </c>
      <c r="M10" s="62">
        <v>40</v>
      </c>
      <c r="N10" s="39">
        <v>5</v>
      </c>
      <c r="O10" s="61">
        <f t="shared" si="4"/>
        <v>0.5</v>
      </c>
      <c r="P10" s="74">
        <f t="shared" si="5"/>
        <v>79</v>
      </c>
      <c r="Q10" s="69">
        <v>79</v>
      </c>
      <c r="R10" s="39">
        <v>5</v>
      </c>
      <c r="S10" s="68">
        <f t="shared" si="6"/>
        <v>0.75</v>
      </c>
      <c r="T10" s="81">
        <f t="shared" si="7"/>
        <v>46</v>
      </c>
      <c r="U10" s="76">
        <v>46</v>
      </c>
      <c r="V10" s="39">
        <v>3</v>
      </c>
      <c r="W10" s="75">
        <f t="shared" si="8"/>
        <v>0.44999999999999996</v>
      </c>
      <c r="X10" s="87">
        <f t="shared" si="9"/>
        <v>50</v>
      </c>
      <c r="Y10" s="83">
        <v>73</v>
      </c>
      <c r="Z10" s="39">
        <v>4</v>
      </c>
      <c r="AA10" s="82">
        <f t="shared" si="10"/>
        <v>0.6</v>
      </c>
      <c r="AB10" s="83">
        <v>0</v>
      </c>
      <c r="AC10" s="39">
        <v>5</v>
      </c>
      <c r="AD10" s="82">
        <f t="shared" si="11"/>
        <v>0.44999999999999996</v>
      </c>
      <c r="AE10" s="83">
        <v>84</v>
      </c>
      <c r="AF10" s="39">
        <v>4</v>
      </c>
      <c r="AG10" s="82">
        <f t="shared" si="12"/>
        <v>0.24</v>
      </c>
      <c r="AH10" s="106">
        <f t="shared" si="13"/>
        <v>58</v>
      </c>
      <c r="AI10" s="101">
        <v>58</v>
      </c>
      <c r="AJ10" s="102">
        <f t="shared" si="14"/>
        <v>4.4333333333333336</v>
      </c>
      <c r="AK10" s="103">
        <f t="shared" si="15"/>
        <v>0.44333333333333336</v>
      </c>
    </row>
    <row r="11" spans="1:37">
      <c r="A11" s="41">
        <v>2456</v>
      </c>
      <c r="B11" s="45" t="s">
        <v>84</v>
      </c>
      <c r="C11" s="46" t="s">
        <v>182</v>
      </c>
      <c r="D11" s="48" t="s">
        <v>30</v>
      </c>
      <c r="E11" s="104">
        <f t="shared" si="0"/>
        <v>64</v>
      </c>
      <c r="F11" s="67">
        <f t="shared" si="1"/>
        <v>79</v>
      </c>
      <c r="G11" s="49">
        <v>67</v>
      </c>
      <c r="H11" s="47">
        <v>2</v>
      </c>
      <c r="I11" s="50">
        <f t="shared" si="2"/>
        <v>0.2</v>
      </c>
      <c r="J11" s="49">
        <v>60</v>
      </c>
      <c r="K11" s="47">
        <v>2</v>
      </c>
      <c r="L11" s="50">
        <f t="shared" si="3"/>
        <v>0.2</v>
      </c>
      <c r="M11" s="62">
        <v>100</v>
      </c>
      <c r="N11" s="39">
        <v>3</v>
      </c>
      <c r="O11" s="61">
        <f t="shared" si="4"/>
        <v>0.30000000000000004</v>
      </c>
      <c r="P11" s="74">
        <f t="shared" si="5"/>
        <v>100</v>
      </c>
      <c r="Q11" s="69">
        <v>100</v>
      </c>
      <c r="R11" s="39">
        <v>2</v>
      </c>
      <c r="S11" s="68">
        <f t="shared" si="6"/>
        <v>0.3</v>
      </c>
      <c r="T11" s="81">
        <f t="shared" si="7"/>
        <v>58</v>
      </c>
      <c r="U11" s="76">
        <v>58</v>
      </c>
      <c r="V11" s="39">
        <v>2</v>
      </c>
      <c r="W11" s="75">
        <f t="shared" si="8"/>
        <v>0.3</v>
      </c>
      <c r="X11" s="87">
        <f t="shared" si="9"/>
        <v>56</v>
      </c>
      <c r="Y11" s="83">
        <v>80</v>
      </c>
      <c r="Z11" s="39">
        <v>4</v>
      </c>
      <c r="AA11" s="82">
        <f t="shared" si="10"/>
        <v>0.6</v>
      </c>
      <c r="AB11" s="83">
        <v>0</v>
      </c>
      <c r="AC11" s="39">
        <v>3</v>
      </c>
      <c r="AD11" s="82">
        <f t="shared" si="11"/>
        <v>0.27</v>
      </c>
      <c r="AE11" s="83">
        <v>60</v>
      </c>
      <c r="AF11" s="39">
        <v>4</v>
      </c>
      <c r="AG11" s="82">
        <f t="shared" si="12"/>
        <v>0.24</v>
      </c>
      <c r="AH11" s="106">
        <f t="shared" si="13"/>
        <v>19</v>
      </c>
      <c r="AI11" s="101">
        <v>19</v>
      </c>
      <c r="AJ11" s="102">
        <f t="shared" si="14"/>
        <v>2.677777777777778</v>
      </c>
      <c r="AK11" s="103">
        <f t="shared" si="15"/>
        <v>0.26777777777777784</v>
      </c>
    </row>
    <row r="12" spans="1:37">
      <c r="A12" s="41">
        <v>217</v>
      </c>
      <c r="B12" s="45" t="s">
        <v>25</v>
      </c>
      <c r="C12" s="46" t="s">
        <v>182</v>
      </c>
      <c r="D12" s="48" t="s">
        <v>26</v>
      </c>
      <c r="E12" s="104">
        <f t="shared" si="0"/>
        <v>62</v>
      </c>
      <c r="F12" s="67">
        <f t="shared" si="1"/>
        <v>79</v>
      </c>
      <c r="G12" s="49">
        <v>74</v>
      </c>
      <c r="H12" s="47">
        <v>5</v>
      </c>
      <c r="I12" s="50">
        <f t="shared" si="2"/>
        <v>0.5</v>
      </c>
      <c r="J12" s="49">
        <v>80</v>
      </c>
      <c r="K12" s="47">
        <v>3</v>
      </c>
      <c r="L12" s="50">
        <f t="shared" si="3"/>
        <v>0.30000000000000004</v>
      </c>
      <c r="M12" s="62">
        <v>83</v>
      </c>
      <c r="N12" s="39">
        <v>5</v>
      </c>
      <c r="O12" s="61">
        <f t="shared" si="4"/>
        <v>0.5</v>
      </c>
      <c r="P12" s="74">
        <f t="shared" si="5"/>
        <v>89</v>
      </c>
      <c r="Q12" s="69">
        <v>89</v>
      </c>
      <c r="R12" s="39">
        <v>4</v>
      </c>
      <c r="S12" s="68">
        <f t="shared" si="6"/>
        <v>0.6</v>
      </c>
      <c r="T12" s="81">
        <f t="shared" si="7"/>
        <v>60</v>
      </c>
      <c r="U12" s="76">
        <v>60</v>
      </c>
      <c r="V12" s="39">
        <v>5</v>
      </c>
      <c r="W12" s="75">
        <f t="shared" si="8"/>
        <v>0.75</v>
      </c>
      <c r="X12" s="87">
        <f t="shared" si="9"/>
        <v>37</v>
      </c>
      <c r="Y12" s="83">
        <v>65</v>
      </c>
      <c r="Z12" s="39">
        <v>3</v>
      </c>
      <c r="AA12" s="82">
        <f t="shared" si="10"/>
        <v>0.44999999999999996</v>
      </c>
      <c r="AB12" s="83">
        <v>0</v>
      </c>
      <c r="AC12" s="39">
        <v>5</v>
      </c>
      <c r="AD12" s="82">
        <f t="shared" si="11"/>
        <v>0.44999999999999996</v>
      </c>
      <c r="AE12" s="83">
        <v>60</v>
      </c>
      <c r="AF12" s="39">
        <v>3</v>
      </c>
      <c r="AG12" s="82">
        <f t="shared" si="12"/>
        <v>0.18</v>
      </c>
      <c r="AH12" s="106">
        <f t="shared" si="13"/>
        <v>43</v>
      </c>
      <c r="AI12" s="101">
        <v>43</v>
      </c>
      <c r="AJ12" s="102">
        <f t="shared" si="14"/>
        <v>4.1444444444444448</v>
      </c>
      <c r="AK12" s="103">
        <f t="shared" si="15"/>
        <v>0.4144444444444445</v>
      </c>
    </row>
    <row r="13" spans="1:37">
      <c r="A13" s="41">
        <v>2441</v>
      </c>
      <c r="B13" s="45" t="s">
        <v>72</v>
      </c>
      <c r="C13" s="46" t="s">
        <v>182</v>
      </c>
      <c r="D13" s="48" t="s">
        <v>26</v>
      </c>
      <c r="E13" s="104">
        <f t="shared" si="0"/>
        <v>61</v>
      </c>
      <c r="F13" s="67">
        <f t="shared" si="1"/>
        <v>49</v>
      </c>
      <c r="G13" s="49">
        <v>0</v>
      </c>
      <c r="H13" s="47">
        <v>5</v>
      </c>
      <c r="I13" s="50">
        <f t="shared" si="2"/>
        <v>0.5</v>
      </c>
      <c r="J13" s="49">
        <v>80</v>
      </c>
      <c r="K13" s="47">
        <v>5</v>
      </c>
      <c r="L13" s="50">
        <f t="shared" si="3"/>
        <v>0.5</v>
      </c>
      <c r="M13" s="62">
        <v>66</v>
      </c>
      <c r="N13" s="39">
        <v>5</v>
      </c>
      <c r="O13" s="61">
        <f t="shared" si="4"/>
        <v>0.5</v>
      </c>
      <c r="P13" s="74">
        <f t="shared" si="5"/>
        <v>82</v>
      </c>
      <c r="Q13" s="69">
        <v>82</v>
      </c>
      <c r="R13" s="39">
        <v>5</v>
      </c>
      <c r="S13" s="68">
        <f t="shared" si="6"/>
        <v>0.75</v>
      </c>
      <c r="T13" s="81">
        <f t="shared" si="7"/>
        <v>53</v>
      </c>
      <c r="U13" s="76">
        <v>53</v>
      </c>
      <c r="V13" s="39">
        <v>5</v>
      </c>
      <c r="W13" s="75">
        <f t="shared" si="8"/>
        <v>0.75</v>
      </c>
      <c r="X13" s="87">
        <f t="shared" si="9"/>
        <v>72</v>
      </c>
      <c r="Y13" s="83">
        <v>75</v>
      </c>
      <c r="Z13" s="39">
        <v>5</v>
      </c>
      <c r="AA13" s="82">
        <f t="shared" si="10"/>
        <v>0.75</v>
      </c>
      <c r="AB13" s="83">
        <v>66</v>
      </c>
      <c r="AC13" s="39">
        <v>5</v>
      </c>
      <c r="AD13" s="82">
        <f t="shared" si="11"/>
        <v>0.44999999999999996</v>
      </c>
      <c r="AE13" s="83">
        <v>72</v>
      </c>
      <c r="AF13" s="39">
        <v>5</v>
      </c>
      <c r="AG13" s="82">
        <f t="shared" si="12"/>
        <v>0.3</v>
      </c>
      <c r="AH13" s="106">
        <f t="shared" si="13"/>
        <v>50</v>
      </c>
      <c r="AI13" s="101">
        <v>50</v>
      </c>
      <c r="AJ13" s="102">
        <f t="shared" si="14"/>
        <v>5.0000000000000009</v>
      </c>
      <c r="AK13" s="103">
        <f t="shared" si="15"/>
        <v>0.50000000000000011</v>
      </c>
    </row>
    <row r="14" spans="1:37">
      <c r="A14" s="41">
        <v>2398</v>
      </c>
      <c r="B14" s="45" t="s">
        <v>63</v>
      </c>
      <c r="C14" s="46" t="s">
        <v>182</v>
      </c>
      <c r="D14" s="48" t="s">
        <v>17</v>
      </c>
      <c r="E14" s="104">
        <f t="shared" si="0"/>
        <v>61</v>
      </c>
      <c r="F14" s="67">
        <f t="shared" si="1"/>
        <v>59</v>
      </c>
      <c r="G14" s="49">
        <v>74</v>
      </c>
      <c r="H14" s="47">
        <v>3</v>
      </c>
      <c r="I14" s="50">
        <f t="shared" si="2"/>
        <v>0.30000000000000004</v>
      </c>
      <c r="J14" s="49">
        <v>15</v>
      </c>
      <c r="K14" s="47">
        <v>1</v>
      </c>
      <c r="L14" s="50">
        <f t="shared" si="3"/>
        <v>0.1</v>
      </c>
      <c r="M14" s="62">
        <v>0</v>
      </c>
      <c r="N14" s="39">
        <v>0</v>
      </c>
      <c r="O14" s="61">
        <f t="shared" si="4"/>
        <v>0</v>
      </c>
      <c r="P14" s="74" t="str">
        <f t="shared" si="5"/>
        <v>Neattiecas</v>
      </c>
      <c r="Q14" s="69">
        <v>0</v>
      </c>
      <c r="R14" s="39">
        <v>0</v>
      </c>
      <c r="S14" s="68">
        <f t="shared" si="6"/>
        <v>0</v>
      </c>
      <c r="T14" s="81">
        <f t="shared" si="7"/>
        <v>69</v>
      </c>
      <c r="U14" s="76">
        <v>69</v>
      </c>
      <c r="V14" s="39">
        <v>4</v>
      </c>
      <c r="W14" s="75">
        <f t="shared" si="8"/>
        <v>0.6</v>
      </c>
      <c r="X14" s="87">
        <f t="shared" si="9"/>
        <v>66</v>
      </c>
      <c r="Y14" s="83">
        <v>79</v>
      </c>
      <c r="Z14" s="39">
        <v>2</v>
      </c>
      <c r="AA14" s="82">
        <f t="shared" si="10"/>
        <v>0.3</v>
      </c>
      <c r="AB14" s="83">
        <v>0</v>
      </c>
      <c r="AC14" s="39">
        <v>0</v>
      </c>
      <c r="AD14" s="82">
        <f t="shared" si="11"/>
        <v>0</v>
      </c>
      <c r="AE14" s="83">
        <v>35</v>
      </c>
      <c r="AF14" s="39">
        <v>2</v>
      </c>
      <c r="AG14" s="82">
        <f t="shared" si="12"/>
        <v>0.12</v>
      </c>
      <c r="AH14" s="106">
        <f t="shared" si="13"/>
        <v>35</v>
      </c>
      <c r="AI14" s="101">
        <v>35</v>
      </c>
      <c r="AJ14" s="102">
        <f t="shared" si="14"/>
        <v>2.5357142857142851</v>
      </c>
      <c r="AK14" s="103">
        <f t="shared" si="15"/>
        <v>0.2535714285714285</v>
      </c>
    </row>
    <row r="15" spans="1:37">
      <c r="A15" s="41">
        <v>100002700</v>
      </c>
      <c r="B15" s="45" t="s">
        <v>96</v>
      </c>
      <c r="C15" s="46" t="s">
        <v>182</v>
      </c>
      <c r="D15" s="97" t="s">
        <v>90</v>
      </c>
      <c r="E15" s="104">
        <f t="shared" si="0"/>
        <v>61</v>
      </c>
      <c r="F15" s="105">
        <f t="shared" si="1"/>
        <v>60</v>
      </c>
      <c r="G15" s="98">
        <v>74</v>
      </c>
      <c r="H15" s="95">
        <v>4</v>
      </c>
      <c r="I15" s="99">
        <f t="shared" si="2"/>
        <v>0.4</v>
      </c>
      <c r="J15" s="98">
        <v>25</v>
      </c>
      <c r="K15" s="95">
        <v>4</v>
      </c>
      <c r="L15" s="99">
        <f t="shared" si="3"/>
        <v>0.4</v>
      </c>
      <c r="M15" s="62">
        <v>78</v>
      </c>
      <c r="N15" s="39">
        <v>5</v>
      </c>
      <c r="O15" s="99">
        <f t="shared" si="4"/>
        <v>0.5</v>
      </c>
      <c r="P15" s="106">
        <f t="shared" si="5"/>
        <v>93</v>
      </c>
      <c r="Q15" s="100">
        <v>93</v>
      </c>
      <c r="R15" s="39">
        <v>5</v>
      </c>
      <c r="S15" s="99">
        <f t="shared" si="6"/>
        <v>0.75</v>
      </c>
      <c r="T15" s="106">
        <f t="shared" si="7"/>
        <v>0</v>
      </c>
      <c r="U15" s="100">
        <v>0</v>
      </c>
      <c r="V15" s="39">
        <v>1</v>
      </c>
      <c r="W15" s="99">
        <f t="shared" si="8"/>
        <v>0.15</v>
      </c>
      <c r="X15" s="106">
        <f t="shared" si="9"/>
        <v>51</v>
      </c>
      <c r="Y15" s="83">
        <v>90</v>
      </c>
      <c r="Z15" s="39">
        <v>5</v>
      </c>
      <c r="AA15" s="99">
        <f t="shared" si="10"/>
        <v>0.75</v>
      </c>
      <c r="AB15" s="83">
        <v>0</v>
      </c>
      <c r="AC15" s="39">
        <v>5</v>
      </c>
      <c r="AD15" s="99">
        <f t="shared" si="11"/>
        <v>0.44999999999999996</v>
      </c>
      <c r="AE15" s="83">
        <v>28</v>
      </c>
      <c r="AF15" s="39">
        <v>5</v>
      </c>
      <c r="AG15" s="99">
        <f t="shared" si="12"/>
        <v>0.3</v>
      </c>
      <c r="AH15" s="106">
        <f t="shared" si="13"/>
        <v>62</v>
      </c>
      <c r="AI15" s="101">
        <v>62</v>
      </c>
      <c r="AJ15" s="102">
        <f t="shared" si="14"/>
        <v>4.1111111111111107</v>
      </c>
      <c r="AK15" s="103">
        <f t="shared" si="15"/>
        <v>0.41111111111111109</v>
      </c>
    </row>
    <row r="16" spans="1:37">
      <c r="A16" s="41">
        <v>2386</v>
      </c>
      <c r="B16" s="45" t="s">
        <v>56</v>
      </c>
      <c r="C16" s="46" t="s">
        <v>182</v>
      </c>
      <c r="D16" s="48" t="s">
        <v>4</v>
      </c>
      <c r="E16" s="104">
        <f t="shared" si="0"/>
        <v>60</v>
      </c>
      <c r="F16" s="67">
        <f t="shared" si="1"/>
        <v>77</v>
      </c>
      <c r="G16" s="49">
        <v>71</v>
      </c>
      <c r="H16" s="47">
        <v>5</v>
      </c>
      <c r="I16" s="50">
        <f t="shared" si="2"/>
        <v>0.5</v>
      </c>
      <c r="J16" s="49">
        <v>60</v>
      </c>
      <c r="K16" s="47">
        <v>5</v>
      </c>
      <c r="L16" s="50">
        <f t="shared" si="3"/>
        <v>0.5</v>
      </c>
      <c r="M16" s="62">
        <v>100</v>
      </c>
      <c r="N16" s="39">
        <v>5</v>
      </c>
      <c r="O16" s="61">
        <f t="shared" si="4"/>
        <v>0.5</v>
      </c>
      <c r="P16" s="74">
        <f t="shared" si="5"/>
        <v>74</v>
      </c>
      <c r="Q16" s="69">
        <v>74</v>
      </c>
      <c r="R16" s="39">
        <v>4</v>
      </c>
      <c r="S16" s="68">
        <f t="shared" si="6"/>
        <v>0.6</v>
      </c>
      <c r="T16" s="81">
        <f t="shared" si="7"/>
        <v>30</v>
      </c>
      <c r="U16" s="76">
        <v>30</v>
      </c>
      <c r="V16" s="39">
        <v>5</v>
      </c>
      <c r="W16" s="75">
        <f t="shared" si="8"/>
        <v>0.75</v>
      </c>
      <c r="X16" s="87">
        <f t="shared" si="9"/>
        <v>61</v>
      </c>
      <c r="Y16" s="83">
        <v>66</v>
      </c>
      <c r="Z16" s="39">
        <v>5</v>
      </c>
      <c r="AA16" s="82">
        <f t="shared" si="10"/>
        <v>0.75</v>
      </c>
      <c r="AB16" s="83">
        <v>53</v>
      </c>
      <c r="AC16" s="39">
        <v>5</v>
      </c>
      <c r="AD16" s="82">
        <f t="shared" si="11"/>
        <v>0.44999999999999996</v>
      </c>
      <c r="AE16" s="83">
        <v>60</v>
      </c>
      <c r="AF16" s="39">
        <v>5</v>
      </c>
      <c r="AG16" s="82">
        <f t="shared" si="12"/>
        <v>0.3</v>
      </c>
      <c r="AH16" s="106">
        <f t="shared" si="13"/>
        <v>35</v>
      </c>
      <c r="AI16" s="101">
        <v>35</v>
      </c>
      <c r="AJ16" s="102">
        <f t="shared" si="14"/>
        <v>4.833333333333333</v>
      </c>
      <c r="AK16" s="103">
        <f t="shared" si="15"/>
        <v>0.48333333333333334</v>
      </c>
    </row>
    <row r="17" spans="1:37">
      <c r="A17" s="41">
        <v>205</v>
      </c>
      <c r="B17" s="45" t="s">
        <v>21</v>
      </c>
      <c r="C17" s="46" t="s">
        <v>183</v>
      </c>
      <c r="D17" s="48" t="s">
        <v>21</v>
      </c>
      <c r="E17" s="104">
        <f t="shared" si="0"/>
        <v>60</v>
      </c>
      <c r="F17" s="67">
        <f t="shared" si="1"/>
        <v>70</v>
      </c>
      <c r="G17" s="49">
        <v>66</v>
      </c>
      <c r="H17" s="47">
        <v>2</v>
      </c>
      <c r="I17" s="50">
        <f t="shared" si="2"/>
        <v>0.2</v>
      </c>
      <c r="J17" s="49">
        <v>65</v>
      </c>
      <c r="K17" s="47">
        <v>4</v>
      </c>
      <c r="L17" s="50">
        <f t="shared" si="3"/>
        <v>0.4</v>
      </c>
      <c r="M17" s="62">
        <v>78</v>
      </c>
      <c r="N17" s="39">
        <v>3</v>
      </c>
      <c r="O17" s="61">
        <f t="shared" si="4"/>
        <v>0.30000000000000004</v>
      </c>
      <c r="P17" s="74">
        <f t="shared" si="5"/>
        <v>80</v>
      </c>
      <c r="Q17" s="69">
        <v>80</v>
      </c>
      <c r="R17" s="39">
        <v>2</v>
      </c>
      <c r="S17" s="68">
        <f t="shared" si="6"/>
        <v>0.3</v>
      </c>
      <c r="T17" s="81">
        <f t="shared" si="7"/>
        <v>70</v>
      </c>
      <c r="U17" s="76">
        <v>70</v>
      </c>
      <c r="V17" s="39">
        <v>4</v>
      </c>
      <c r="W17" s="75">
        <f t="shared" si="8"/>
        <v>0.6</v>
      </c>
      <c r="X17" s="87">
        <f t="shared" si="9"/>
        <v>34</v>
      </c>
      <c r="Y17" s="83">
        <v>57</v>
      </c>
      <c r="Z17" s="39">
        <v>2</v>
      </c>
      <c r="AA17" s="82">
        <f t="shared" si="10"/>
        <v>0.3</v>
      </c>
      <c r="AB17" s="83">
        <v>0</v>
      </c>
      <c r="AC17" s="39">
        <v>3</v>
      </c>
      <c r="AD17" s="82">
        <f t="shared" si="11"/>
        <v>0.27</v>
      </c>
      <c r="AE17" s="83">
        <v>55</v>
      </c>
      <c r="AF17" s="39">
        <v>2</v>
      </c>
      <c r="AG17" s="82">
        <f t="shared" si="12"/>
        <v>0.12</v>
      </c>
      <c r="AH17" s="106">
        <f t="shared" si="13"/>
        <v>50</v>
      </c>
      <c r="AI17" s="101">
        <v>50</v>
      </c>
      <c r="AJ17" s="102">
        <f t="shared" si="14"/>
        <v>2.7666666666666671</v>
      </c>
      <c r="AK17" s="103">
        <f t="shared" si="15"/>
        <v>0.27666666666666673</v>
      </c>
    </row>
    <row r="18" spans="1:37">
      <c r="A18" s="41">
        <v>196</v>
      </c>
      <c r="B18" s="45" t="s">
        <v>19</v>
      </c>
      <c r="C18" s="46" t="s">
        <v>182</v>
      </c>
      <c r="D18" s="48" t="s">
        <v>41</v>
      </c>
      <c r="E18" s="104">
        <f t="shared" si="0"/>
        <v>60</v>
      </c>
      <c r="F18" s="67">
        <f t="shared" si="1"/>
        <v>70</v>
      </c>
      <c r="G18" s="49">
        <v>90</v>
      </c>
      <c r="H18" s="47">
        <v>4</v>
      </c>
      <c r="I18" s="50">
        <f t="shared" si="2"/>
        <v>0.4</v>
      </c>
      <c r="J18" s="49">
        <v>85</v>
      </c>
      <c r="K18" s="47">
        <v>4</v>
      </c>
      <c r="L18" s="50">
        <f t="shared" si="3"/>
        <v>0.4</v>
      </c>
      <c r="M18" s="62">
        <v>36</v>
      </c>
      <c r="N18" s="39">
        <v>4</v>
      </c>
      <c r="O18" s="61">
        <f t="shared" si="4"/>
        <v>0.4</v>
      </c>
      <c r="P18" s="74">
        <f t="shared" si="5"/>
        <v>77</v>
      </c>
      <c r="Q18" s="69">
        <v>77</v>
      </c>
      <c r="R18" s="39">
        <v>4</v>
      </c>
      <c r="S18" s="68">
        <f t="shared" si="6"/>
        <v>0.6</v>
      </c>
      <c r="T18" s="81">
        <f t="shared" si="7"/>
        <v>32</v>
      </c>
      <c r="U18" s="76">
        <v>32</v>
      </c>
      <c r="V18" s="39">
        <v>4</v>
      </c>
      <c r="W18" s="75">
        <f t="shared" si="8"/>
        <v>0.6</v>
      </c>
      <c r="X18" s="87">
        <f t="shared" si="9"/>
        <v>62</v>
      </c>
      <c r="Y18" s="83">
        <v>80</v>
      </c>
      <c r="Z18" s="39">
        <v>5</v>
      </c>
      <c r="AA18" s="82">
        <f t="shared" si="10"/>
        <v>0.75</v>
      </c>
      <c r="AB18" s="83">
        <v>36</v>
      </c>
      <c r="AC18" s="39">
        <v>4</v>
      </c>
      <c r="AD18" s="82">
        <f t="shared" si="11"/>
        <v>0.36</v>
      </c>
      <c r="AE18" s="83">
        <v>49</v>
      </c>
      <c r="AF18" s="39">
        <v>5</v>
      </c>
      <c r="AG18" s="82">
        <f t="shared" si="12"/>
        <v>0.3</v>
      </c>
      <c r="AH18" s="106">
        <f t="shared" si="13"/>
        <v>39</v>
      </c>
      <c r="AI18" s="101">
        <v>39</v>
      </c>
      <c r="AJ18" s="102">
        <f t="shared" si="14"/>
        <v>4.2333333333333334</v>
      </c>
      <c r="AK18" s="103">
        <f t="shared" si="15"/>
        <v>0.42333333333333334</v>
      </c>
    </row>
    <row r="19" spans="1:37">
      <c r="A19" s="41">
        <v>182</v>
      </c>
      <c r="B19" s="45" t="s">
        <v>16</v>
      </c>
      <c r="C19" s="46" t="s">
        <v>185</v>
      </c>
      <c r="D19" s="48" t="s">
        <v>181</v>
      </c>
      <c r="E19" s="104">
        <f t="shared" si="0"/>
        <v>60</v>
      </c>
      <c r="F19" s="67">
        <f t="shared" si="1"/>
        <v>75</v>
      </c>
      <c r="G19" s="49">
        <v>92</v>
      </c>
      <c r="H19" s="47">
        <v>5</v>
      </c>
      <c r="I19" s="50">
        <f t="shared" si="2"/>
        <v>0.5</v>
      </c>
      <c r="J19" s="49">
        <v>90</v>
      </c>
      <c r="K19" s="47">
        <v>3</v>
      </c>
      <c r="L19" s="50">
        <f t="shared" si="3"/>
        <v>0.30000000000000004</v>
      </c>
      <c r="M19" s="62">
        <v>32</v>
      </c>
      <c r="N19" s="39">
        <v>3</v>
      </c>
      <c r="O19" s="61">
        <f t="shared" si="4"/>
        <v>0.30000000000000004</v>
      </c>
      <c r="P19" s="74">
        <f t="shared" si="5"/>
        <v>100</v>
      </c>
      <c r="Q19" s="69">
        <v>100</v>
      </c>
      <c r="R19" s="39">
        <v>2</v>
      </c>
      <c r="S19" s="68">
        <f t="shared" si="6"/>
        <v>0.3</v>
      </c>
      <c r="T19" s="81">
        <f t="shared" si="7"/>
        <v>41</v>
      </c>
      <c r="U19" s="76">
        <v>41</v>
      </c>
      <c r="V19" s="39">
        <v>4</v>
      </c>
      <c r="W19" s="75">
        <f t="shared" si="8"/>
        <v>0.6</v>
      </c>
      <c r="X19" s="87">
        <f t="shared" si="9"/>
        <v>0</v>
      </c>
      <c r="Y19" s="83">
        <v>0</v>
      </c>
      <c r="Z19" s="39">
        <v>0</v>
      </c>
      <c r="AA19" s="82">
        <f t="shared" si="10"/>
        <v>0</v>
      </c>
      <c r="AB19" s="83">
        <v>0</v>
      </c>
      <c r="AC19" s="39">
        <v>3</v>
      </c>
      <c r="AD19" s="82">
        <f t="shared" si="11"/>
        <v>0.27</v>
      </c>
      <c r="AE19" s="83">
        <v>0</v>
      </c>
      <c r="AF19" s="39">
        <v>0</v>
      </c>
      <c r="AG19" s="82">
        <f t="shared" si="12"/>
        <v>0</v>
      </c>
      <c r="AH19" s="106">
        <f t="shared" si="13"/>
        <v>54</v>
      </c>
      <c r="AI19" s="101">
        <v>54</v>
      </c>
      <c r="AJ19" s="102">
        <f t="shared" si="14"/>
        <v>3.2898550724637685</v>
      </c>
      <c r="AK19" s="103">
        <f t="shared" si="15"/>
        <v>0.32898550724637687</v>
      </c>
    </row>
    <row r="20" spans="1:37">
      <c r="A20" s="41">
        <v>4755</v>
      </c>
      <c r="B20" s="45" t="s">
        <v>85</v>
      </c>
      <c r="C20" s="46" t="s">
        <v>185</v>
      </c>
      <c r="D20" s="48" t="s">
        <v>181</v>
      </c>
      <c r="E20" s="104">
        <f t="shared" si="0"/>
        <v>60</v>
      </c>
      <c r="F20" s="67">
        <f t="shared" si="1"/>
        <v>84</v>
      </c>
      <c r="G20" s="49">
        <v>87</v>
      </c>
      <c r="H20" s="47">
        <v>5</v>
      </c>
      <c r="I20" s="50">
        <f t="shared" si="2"/>
        <v>0.5</v>
      </c>
      <c r="J20" s="49">
        <v>80</v>
      </c>
      <c r="K20" s="47">
        <v>3</v>
      </c>
      <c r="L20" s="50">
        <f t="shared" si="3"/>
        <v>0.30000000000000004</v>
      </c>
      <c r="M20" s="62">
        <v>0</v>
      </c>
      <c r="N20" s="39">
        <v>0</v>
      </c>
      <c r="O20" s="61">
        <f t="shared" si="4"/>
        <v>0</v>
      </c>
      <c r="P20" s="74" t="str">
        <f t="shared" si="5"/>
        <v>Neattiecas</v>
      </c>
      <c r="Q20" s="69">
        <v>0</v>
      </c>
      <c r="R20" s="39">
        <v>0</v>
      </c>
      <c r="S20" s="68">
        <f t="shared" si="6"/>
        <v>0</v>
      </c>
      <c r="T20" s="81">
        <f t="shared" si="7"/>
        <v>31</v>
      </c>
      <c r="U20" s="76">
        <v>31</v>
      </c>
      <c r="V20" s="39">
        <v>3</v>
      </c>
      <c r="W20" s="75">
        <f t="shared" si="8"/>
        <v>0.44999999999999996</v>
      </c>
      <c r="X20" s="87">
        <f t="shared" si="9"/>
        <v>55</v>
      </c>
      <c r="Y20" s="83">
        <v>58</v>
      </c>
      <c r="Z20" s="39">
        <v>1</v>
      </c>
      <c r="AA20" s="82">
        <f t="shared" si="10"/>
        <v>0.15</v>
      </c>
      <c r="AB20" s="83">
        <v>69</v>
      </c>
      <c r="AC20" s="39">
        <v>1</v>
      </c>
      <c r="AD20" s="82">
        <f t="shared" si="11"/>
        <v>0.09</v>
      </c>
      <c r="AE20" s="83">
        <v>28</v>
      </c>
      <c r="AF20" s="39">
        <v>1</v>
      </c>
      <c r="AG20" s="82">
        <f t="shared" si="12"/>
        <v>0.06</v>
      </c>
      <c r="AH20" s="106">
        <f t="shared" si="13"/>
        <v>36</v>
      </c>
      <c r="AI20" s="101">
        <v>36</v>
      </c>
      <c r="AJ20" s="102">
        <f t="shared" si="14"/>
        <v>2.384615384615385</v>
      </c>
      <c r="AK20" s="103">
        <f t="shared" si="15"/>
        <v>0.2384615384615385</v>
      </c>
    </row>
    <row r="21" spans="1:37">
      <c r="A21" s="41">
        <v>149</v>
      </c>
      <c r="B21" s="45" t="s">
        <v>6</v>
      </c>
      <c r="C21" s="46" t="s">
        <v>182</v>
      </c>
      <c r="D21" s="48" t="s">
        <v>17</v>
      </c>
      <c r="E21" s="104">
        <f t="shared" si="0"/>
        <v>59</v>
      </c>
      <c r="F21" s="67">
        <f t="shared" si="1"/>
        <v>86</v>
      </c>
      <c r="G21" s="49">
        <v>100</v>
      </c>
      <c r="H21" s="47">
        <v>1</v>
      </c>
      <c r="I21" s="50">
        <f t="shared" si="2"/>
        <v>0.1</v>
      </c>
      <c r="J21" s="49">
        <v>30</v>
      </c>
      <c r="K21" s="47">
        <v>1</v>
      </c>
      <c r="L21" s="50">
        <f t="shared" si="3"/>
        <v>0.1</v>
      </c>
      <c r="M21" s="62">
        <v>100</v>
      </c>
      <c r="N21" s="39">
        <v>3</v>
      </c>
      <c r="O21" s="61">
        <f t="shared" si="4"/>
        <v>0.30000000000000004</v>
      </c>
      <c r="P21" s="74" t="str">
        <f t="shared" si="5"/>
        <v>Neattiecas</v>
      </c>
      <c r="Q21" s="69">
        <v>0</v>
      </c>
      <c r="R21" s="39">
        <v>0</v>
      </c>
      <c r="S21" s="68">
        <f t="shared" si="6"/>
        <v>0</v>
      </c>
      <c r="T21" s="81">
        <f t="shared" si="7"/>
        <v>43</v>
      </c>
      <c r="U21" s="76">
        <v>43</v>
      </c>
      <c r="V21" s="39">
        <v>5</v>
      </c>
      <c r="W21" s="75">
        <f t="shared" si="8"/>
        <v>0.75</v>
      </c>
      <c r="X21" s="87">
        <f t="shared" si="9"/>
        <v>66</v>
      </c>
      <c r="Y21" s="83">
        <v>73</v>
      </c>
      <c r="Z21" s="39">
        <v>2</v>
      </c>
      <c r="AA21" s="82">
        <f t="shared" si="10"/>
        <v>0.3</v>
      </c>
      <c r="AB21" s="83">
        <v>58</v>
      </c>
      <c r="AC21" s="39">
        <v>3</v>
      </c>
      <c r="AD21" s="82">
        <f t="shared" si="11"/>
        <v>0.27</v>
      </c>
      <c r="AE21" s="83">
        <v>69</v>
      </c>
      <c r="AF21" s="39">
        <v>2</v>
      </c>
      <c r="AG21" s="82">
        <f t="shared" si="12"/>
        <v>0.12</v>
      </c>
      <c r="AH21" s="106">
        <f t="shared" si="13"/>
        <v>35</v>
      </c>
      <c r="AI21" s="101">
        <v>35</v>
      </c>
      <c r="AJ21" s="102">
        <f t="shared" si="14"/>
        <v>2.5866666666666664</v>
      </c>
      <c r="AK21" s="103">
        <f t="shared" si="15"/>
        <v>0.25866666666666666</v>
      </c>
    </row>
    <row r="22" spans="1:37">
      <c r="A22" s="41">
        <v>137</v>
      </c>
      <c r="B22" s="45" t="s">
        <v>1</v>
      </c>
      <c r="C22" s="46" t="s">
        <v>183</v>
      </c>
      <c r="D22" s="48" t="s">
        <v>1</v>
      </c>
      <c r="E22" s="104">
        <f t="shared" si="0"/>
        <v>57</v>
      </c>
      <c r="F22" s="67">
        <f t="shared" si="1"/>
        <v>72</v>
      </c>
      <c r="G22" s="49">
        <v>87</v>
      </c>
      <c r="H22" s="47">
        <v>3</v>
      </c>
      <c r="I22" s="50">
        <f t="shared" si="2"/>
        <v>0.30000000000000004</v>
      </c>
      <c r="J22" s="49">
        <v>40</v>
      </c>
      <c r="K22" s="47">
        <v>4</v>
      </c>
      <c r="L22" s="50">
        <f t="shared" si="3"/>
        <v>0.4</v>
      </c>
      <c r="M22" s="62">
        <v>94</v>
      </c>
      <c r="N22" s="39">
        <v>4</v>
      </c>
      <c r="O22" s="61">
        <f t="shared" si="4"/>
        <v>0.4</v>
      </c>
      <c r="P22" s="74">
        <f t="shared" si="5"/>
        <v>72</v>
      </c>
      <c r="Q22" s="69">
        <v>72</v>
      </c>
      <c r="R22" s="39">
        <v>4</v>
      </c>
      <c r="S22" s="68">
        <f t="shared" si="6"/>
        <v>0.6</v>
      </c>
      <c r="T22" s="81">
        <f t="shared" si="7"/>
        <v>31</v>
      </c>
      <c r="U22" s="76">
        <v>31</v>
      </c>
      <c r="V22" s="39">
        <v>5</v>
      </c>
      <c r="W22" s="75">
        <f t="shared" si="8"/>
        <v>0.75</v>
      </c>
      <c r="X22" s="87">
        <f t="shared" si="9"/>
        <v>49</v>
      </c>
      <c r="Y22" s="83">
        <v>79</v>
      </c>
      <c r="Z22" s="39">
        <v>2</v>
      </c>
      <c r="AA22" s="82">
        <f t="shared" si="10"/>
        <v>0.3</v>
      </c>
      <c r="AB22" s="83">
        <v>28</v>
      </c>
      <c r="AC22" s="39">
        <v>4</v>
      </c>
      <c r="AD22" s="82">
        <f t="shared" si="11"/>
        <v>0.36</v>
      </c>
      <c r="AE22" s="83">
        <v>35</v>
      </c>
      <c r="AF22" s="39">
        <v>2</v>
      </c>
      <c r="AG22" s="82">
        <f t="shared" si="12"/>
        <v>0.12</v>
      </c>
      <c r="AH22" s="106">
        <f t="shared" si="13"/>
        <v>58</v>
      </c>
      <c r="AI22" s="101">
        <v>58</v>
      </c>
      <c r="AJ22" s="102">
        <f t="shared" si="14"/>
        <v>3.588888888888889</v>
      </c>
      <c r="AK22" s="103">
        <f t="shared" si="15"/>
        <v>0.35888888888888892</v>
      </c>
    </row>
    <row r="23" spans="1:37">
      <c r="A23" s="41">
        <v>2453</v>
      </c>
      <c r="B23" s="45" t="s">
        <v>82</v>
      </c>
      <c r="C23" s="46" t="s">
        <v>182</v>
      </c>
      <c r="D23" s="48" t="s">
        <v>21</v>
      </c>
      <c r="E23" s="104">
        <f t="shared" si="0"/>
        <v>57</v>
      </c>
      <c r="F23" s="67">
        <f t="shared" si="1"/>
        <v>68</v>
      </c>
      <c r="G23" s="49">
        <v>90</v>
      </c>
      <c r="H23" s="47">
        <v>3</v>
      </c>
      <c r="I23" s="50">
        <f t="shared" si="2"/>
        <v>0.30000000000000004</v>
      </c>
      <c r="J23" s="49">
        <v>15</v>
      </c>
      <c r="K23" s="47">
        <v>3</v>
      </c>
      <c r="L23" s="50">
        <f t="shared" si="3"/>
        <v>0.30000000000000004</v>
      </c>
      <c r="M23" s="62">
        <v>91</v>
      </c>
      <c r="N23" s="39">
        <v>4</v>
      </c>
      <c r="O23" s="61">
        <f t="shared" si="4"/>
        <v>0.4</v>
      </c>
      <c r="P23" s="74">
        <f t="shared" si="5"/>
        <v>50</v>
      </c>
      <c r="Q23" s="69">
        <v>50</v>
      </c>
      <c r="R23" s="39">
        <v>3</v>
      </c>
      <c r="S23" s="68">
        <f t="shared" si="6"/>
        <v>0.44999999999999996</v>
      </c>
      <c r="T23" s="81">
        <f t="shared" si="7"/>
        <v>24</v>
      </c>
      <c r="U23" s="76">
        <v>24</v>
      </c>
      <c r="V23" s="39">
        <v>3</v>
      </c>
      <c r="W23" s="75">
        <f t="shared" si="8"/>
        <v>0.44999999999999996</v>
      </c>
      <c r="X23" s="87">
        <f t="shared" si="9"/>
        <v>68</v>
      </c>
      <c r="Y23" s="83">
        <v>88</v>
      </c>
      <c r="Z23" s="39">
        <v>3</v>
      </c>
      <c r="AA23" s="82">
        <f t="shared" si="10"/>
        <v>0.44999999999999996</v>
      </c>
      <c r="AB23" s="83">
        <v>67</v>
      </c>
      <c r="AC23" s="39">
        <v>4</v>
      </c>
      <c r="AD23" s="82">
        <f t="shared" si="11"/>
        <v>0.36</v>
      </c>
      <c r="AE23" s="83">
        <v>20</v>
      </c>
      <c r="AF23" s="39">
        <v>3</v>
      </c>
      <c r="AG23" s="82">
        <f t="shared" si="12"/>
        <v>0.18</v>
      </c>
      <c r="AH23" s="106">
        <f t="shared" si="13"/>
        <v>46</v>
      </c>
      <c r="AI23" s="101">
        <v>46</v>
      </c>
      <c r="AJ23" s="102">
        <f t="shared" si="14"/>
        <v>3.2111111111111112</v>
      </c>
      <c r="AK23" s="103">
        <f t="shared" si="15"/>
        <v>0.32111111111111112</v>
      </c>
    </row>
    <row r="24" spans="1:37">
      <c r="A24" s="41">
        <v>263</v>
      </c>
      <c r="B24" s="45" t="s">
        <v>36</v>
      </c>
      <c r="C24" s="46" t="s">
        <v>182</v>
      </c>
      <c r="D24" s="48" t="s">
        <v>90</v>
      </c>
      <c r="E24" s="104">
        <f t="shared" si="0"/>
        <v>56</v>
      </c>
      <c r="F24" s="67">
        <f t="shared" si="1"/>
        <v>61</v>
      </c>
      <c r="G24" s="49">
        <v>87</v>
      </c>
      <c r="H24" s="47">
        <v>1</v>
      </c>
      <c r="I24" s="50">
        <f t="shared" si="2"/>
        <v>0.1</v>
      </c>
      <c r="J24" s="49">
        <v>15</v>
      </c>
      <c r="K24" s="47">
        <v>1</v>
      </c>
      <c r="L24" s="50">
        <f t="shared" si="3"/>
        <v>0.1</v>
      </c>
      <c r="M24" s="62">
        <v>66</v>
      </c>
      <c r="N24" s="39">
        <v>4</v>
      </c>
      <c r="O24" s="61">
        <f t="shared" si="4"/>
        <v>0.4</v>
      </c>
      <c r="P24" s="74">
        <f t="shared" si="5"/>
        <v>68</v>
      </c>
      <c r="Q24" s="69">
        <v>68</v>
      </c>
      <c r="R24" s="39">
        <v>4</v>
      </c>
      <c r="S24" s="68">
        <f t="shared" si="6"/>
        <v>0.6</v>
      </c>
      <c r="T24" s="81">
        <f t="shared" si="7"/>
        <v>11</v>
      </c>
      <c r="U24" s="76">
        <v>11</v>
      </c>
      <c r="V24" s="39">
        <v>1</v>
      </c>
      <c r="W24" s="75">
        <f t="shared" si="8"/>
        <v>0.15</v>
      </c>
      <c r="X24" s="87">
        <f t="shared" si="9"/>
        <v>56</v>
      </c>
      <c r="Y24" s="83">
        <v>88</v>
      </c>
      <c r="Z24" s="39">
        <v>4</v>
      </c>
      <c r="AA24" s="82">
        <f t="shared" si="10"/>
        <v>0.6</v>
      </c>
      <c r="AB24" s="83">
        <v>26</v>
      </c>
      <c r="AC24" s="39">
        <v>4</v>
      </c>
      <c r="AD24" s="82">
        <f t="shared" si="11"/>
        <v>0.36</v>
      </c>
      <c r="AE24" s="83">
        <v>20</v>
      </c>
      <c r="AF24" s="39">
        <v>4</v>
      </c>
      <c r="AG24" s="82">
        <f t="shared" si="12"/>
        <v>0.24</v>
      </c>
      <c r="AH24" s="106">
        <f t="shared" si="13"/>
        <v>44</v>
      </c>
      <c r="AI24" s="101">
        <v>44</v>
      </c>
      <c r="AJ24" s="102">
        <f t="shared" si="14"/>
        <v>2.8333333333333335</v>
      </c>
      <c r="AK24" s="103">
        <f t="shared" si="15"/>
        <v>0.28333333333333338</v>
      </c>
    </row>
    <row r="25" spans="1:37">
      <c r="A25" s="41">
        <v>100001520</v>
      </c>
      <c r="B25" s="45" t="s">
        <v>94</v>
      </c>
      <c r="C25" s="46" t="s">
        <v>182</v>
      </c>
      <c r="D25" s="48" t="s">
        <v>30</v>
      </c>
      <c r="E25" s="104">
        <f t="shared" si="0"/>
        <v>56</v>
      </c>
      <c r="F25" s="67">
        <f t="shared" si="1"/>
        <v>29</v>
      </c>
      <c r="G25" s="49">
        <v>87</v>
      </c>
      <c r="H25" s="47">
        <v>1</v>
      </c>
      <c r="I25" s="50">
        <f t="shared" si="2"/>
        <v>0.1</v>
      </c>
      <c r="J25" s="49">
        <v>60</v>
      </c>
      <c r="K25" s="47">
        <v>2</v>
      </c>
      <c r="L25" s="50">
        <f t="shared" si="3"/>
        <v>0.2</v>
      </c>
      <c r="M25" s="62">
        <v>5</v>
      </c>
      <c r="N25" s="39">
        <v>5</v>
      </c>
      <c r="O25" s="61">
        <f t="shared" si="4"/>
        <v>0.5</v>
      </c>
      <c r="P25" s="74">
        <f t="shared" si="5"/>
        <v>91</v>
      </c>
      <c r="Q25" s="69">
        <v>91</v>
      </c>
      <c r="R25" s="39">
        <v>4</v>
      </c>
      <c r="S25" s="68">
        <f t="shared" si="6"/>
        <v>0.6</v>
      </c>
      <c r="T25" s="81">
        <f t="shared" si="7"/>
        <v>7</v>
      </c>
      <c r="U25" s="76">
        <v>7</v>
      </c>
      <c r="V25" s="39">
        <v>3</v>
      </c>
      <c r="W25" s="75">
        <f t="shared" si="8"/>
        <v>0.44999999999999996</v>
      </c>
      <c r="X25" s="87">
        <f t="shared" si="9"/>
        <v>75</v>
      </c>
      <c r="Y25" s="83">
        <v>79</v>
      </c>
      <c r="Z25" s="39">
        <v>5</v>
      </c>
      <c r="AA25" s="82">
        <f t="shared" si="10"/>
        <v>0.75</v>
      </c>
      <c r="AB25" s="83">
        <v>59</v>
      </c>
      <c r="AC25" s="39">
        <v>5</v>
      </c>
      <c r="AD25" s="82">
        <f t="shared" si="11"/>
        <v>0.44999999999999996</v>
      </c>
      <c r="AE25" s="83">
        <v>88</v>
      </c>
      <c r="AF25" s="39">
        <v>5</v>
      </c>
      <c r="AG25" s="82">
        <f t="shared" si="12"/>
        <v>0.3</v>
      </c>
      <c r="AH25" s="106">
        <f t="shared" si="13"/>
        <v>39</v>
      </c>
      <c r="AI25" s="101">
        <v>39</v>
      </c>
      <c r="AJ25" s="102">
        <f t="shared" si="14"/>
        <v>3.7222222222222223</v>
      </c>
      <c r="AK25" s="103">
        <f t="shared" si="15"/>
        <v>0.37222222222222223</v>
      </c>
    </row>
    <row r="26" spans="1:37">
      <c r="A26" s="41">
        <v>284</v>
      </c>
      <c r="B26" s="45" t="s">
        <v>41</v>
      </c>
      <c r="C26" s="46" t="s">
        <v>183</v>
      </c>
      <c r="D26" s="48" t="s">
        <v>41</v>
      </c>
      <c r="E26" s="104">
        <f t="shared" si="0"/>
        <v>55</v>
      </c>
      <c r="F26" s="67">
        <f t="shared" si="1"/>
        <v>67</v>
      </c>
      <c r="G26" s="49">
        <v>95</v>
      </c>
      <c r="H26" s="47">
        <v>4</v>
      </c>
      <c r="I26" s="50">
        <f t="shared" si="2"/>
        <v>0.4</v>
      </c>
      <c r="J26" s="49">
        <v>10</v>
      </c>
      <c r="K26" s="47">
        <v>2</v>
      </c>
      <c r="L26" s="50">
        <f t="shared" si="3"/>
        <v>0.2</v>
      </c>
      <c r="M26" s="62">
        <v>0</v>
      </c>
      <c r="N26" s="39">
        <v>0</v>
      </c>
      <c r="O26" s="61">
        <f t="shared" si="4"/>
        <v>0</v>
      </c>
      <c r="P26" s="74" t="str">
        <f t="shared" si="5"/>
        <v>Neattiecas</v>
      </c>
      <c r="Q26" s="69">
        <v>0</v>
      </c>
      <c r="R26" s="39">
        <v>0</v>
      </c>
      <c r="S26" s="68">
        <f t="shared" si="6"/>
        <v>0</v>
      </c>
      <c r="T26" s="81">
        <f t="shared" si="7"/>
        <v>39</v>
      </c>
      <c r="U26" s="76">
        <v>39</v>
      </c>
      <c r="V26" s="39">
        <v>3</v>
      </c>
      <c r="W26" s="75">
        <f t="shared" si="8"/>
        <v>0.44999999999999996</v>
      </c>
      <c r="X26" s="87" t="str">
        <f t="shared" si="9"/>
        <v>Neattiecas</v>
      </c>
      <c r="Y26" s="83">
        <v>0</v>
      </c>
      <c r="Z26" s="39">
        <v>0</v>
      </c>
      <c r="AA26" s="82">
        <f t="shared" si="10"/>
        <v>0</v>
      </c>
      <c r="AB26" s="83">
        <v>0</v>
      </c>
      <c r="AC26" s="39">
        <v>0</v>
      </c>
      <c r="AD26" s="82">
        <f t="shared" si="11"/>
        <v>0</v>
      </c>
      <c r="AE26" s="83">
        <v>0</v>
      </c>
      <c r="AF26" s="39">
        <v>0</v>
      </c>
      <c r="AG26" s="82">
        <f t="shared" si="12"/>
        <v>0</v>
      </c>
      <c r="AH26" s="106">
        <f t="shared" si="13"/>
        <v>54</v>
      </c>
      <c r="AI26" s="101">
        <v>54</v>
      </c>
      <c r="AJ26" s="102">
        <f t="shared" si="14"/>
        <v>3.0000000000000004</v>
      </c>
      <c r="AK26" s="103">
        <f t="shared" si="15"/>
        <v>0.30000000000000004</v>
      </c>
    </row>
    <row r="27" spans="1:37">
      <c r="A27" s="41">
        <v>2377</v>
      </c>
      <c r="B27" s="45" t="s">
        <v>52</v>
      </c>
      <c r="C27" s="46" t="s">
        <v>182</v>
      </c>
      <c r="D27" s="48" t="s">
        <v>48</v>
      </c>
      <c r="E27" s="104">
        <f t="shared" si="0"/>
        <v>54</v>
      </c>
      <c r="F27" s="67">
        <f t="shared" si="1"/>
        <v>74</v>
      </c>
      <c r="G27" s="49">
        <v>90</v>
      </c>
      <c r="H27" s="47">
        <v>4</v>
      </c>
      <c r="I27" s="50">
        <f t="shared" si="2"/>
        <v>0.4</v>
      </c>
      <c r="J27" s="49">
        <v>25</v>
      </c>
      <c r="K27" s="47">
        <v>4</v>
      </c>
      <c r="L27" s="50">
        <f t="shared" si="3"/>
        <v>0.4</v>
      </c>
      <c r="M27" s="62">
        <v>100</v>
      </c>
      <c r="N27" s="39">
        <v>5</v>
      </c>
      <c r="O27" s="61">
        <f t="shared" si="4"/>
        <v>0.5</v>
      </c>
      <c r="P27" s="74">
        <f t="shared" si="5"/>
        <v>81</v>
      </c>
      <c r="Q27" s="69">
        <v>81</v>
      </c>
      <c r="R27" s="39">
        <v>5</v>
      </c>
      <c r="S27" s="68">
        <f t="shared" si="6"/>
        <v>0.75</v>
      </c>
      <c r="T27" s="81">
        <f t="shared" si="7"/>
        <v>5</v>
      </c>
      <c r="U27" s="76">
        <v>5</v>
      </c>
      <c r="V27" s="39">
        <v>5</v>
      </c>
      <c r="W27" s="75">
        <f t="shared" si="8"/>
        <v>0.75</v>
      </c>
      <c r="X27" s="87">
        <f t="shared" si="9"/>
        <v>58</v>
      </c>
      <c r="Y27" s="83">
        <v>75</v>
      </c>
      <c r="Z27" s="39">
        <v>5</v>
      </c>
      <c r="AA27" s="82">
        <f t="shared" si="10"/>
        <v>0.75</v>
      </c>
      <c r="AB27" s="83">
        <v>44</v>
      </c>
      <c r="AC27" s="39">
        <v>5</v>
      </c>
      <c r="AD27" s="82">
        <f t="shared" si="11"/>
        <v>0.44999999999999996</v>
      </c>
      <c r="AE27" s="83">
        <v>35</v>
      </c>
      <c r="AF27" s="39">
        <v>5</v>
      </c>
      <c r="AG27" s="82">
        <f t="shared" si="12"/>
        <v>0.3</v>
      </c>
      <c r="AH27" s="106">
        <f t="shared" si="13"/>
        <v>25</v>
      </c>
      <c r="AI27" s="101">
        <v>25</v>
      </c>
      <c r="AJ27" s="102">
        <f t="shared" si="14"/>
        <v>4.7777777777777777</v>
      </c>
      <c r="AK27" s="103">
        <f t="shared" si="15"/>
        <v>0.4777777777777778</v>
      </c>
    </row>
    <row r="28" spans="1:37">
      <c r="A28" s="41">
        <v>2392</v>
      </c>
      <c r="B28" s="45" t="s">
        <v>59</v>
      </c>
      <c r="C28" s="46" t="s">
        <v>182</v>
      </c>
      <c r="D28" s="48" t="s">
        <v>1</v>
      </c>
      <c r="E28" s="104">
        <f t="shared" si="0"/>
        <v>54</v>
      </c>
      <c r="F28" s="67">
        <f t="shared" si="1"/>
        <v>73</v>
      </c>
      <c r="G28" s="49">
        <v>100</v>
      </c>
      <c r="H28" s="47">
        <v>3</v>
      </c>
      <c r="I28" s="50">
        <f t="shared" si="2"/>
        <v>0.30000000000000004</v>
      </c>
      <c r="J28" s="49">
        <v>85</v>
      </c>
      <c r="K28" s="47">
        <v>4</v>
      </c>
      <c r="L28" s="50">
        <f t="shared" si="3"/>
        <v>0.4</v>
      </c>
      <c r="M28" s="62">
        <v>42</v>
      </c>
      <c r="N28" s="39">
        <v>4</v>
      </c>
      <c r="O28" s="61">
        <f t="shared" si="4"/>
        <v>0.4</v>
      </c>
      <c r="P28" s="74">
        <f t="shared" si="5"/>
        <v>55</v>
      </c>
      <c r="Q28" s="69">
        <v>55</v>
      </c>
      <c r="R28" s="39">
        <v>3</v>
      </c>
      <c r="S28" s="68">
        <f t="shared" si="6"/>
        <v>0.44999999999999996</v>
      </c>
      <c r="T28" s="81">
        <f t="shared" si="7"/>
        <v>3</v>
      </c>
      <c r="U28" s="76">
        <v>3</v>
      </c>
      <c r="V28" s="39">
        <v>4</v>
      </c>
      <c r="W28" s="75">
        <f t="shared" si="8"/>
        <v>0.6</v>
      </c>
      <c r="X28" s="87">
        <f t="shared" si="9"/>
        <v>59</v>
      </c>
      <c r="Y28" s="83">
        <v>65</v>
      </c>
      <c r="Z28" s="39">
        <v>2</v>
      </c>
      <c r="AA28" s="82">
        <f t="shared" si="10"/>
        <v>0.3</v>
      </c>
      <c r="AB28" s="83">
        <v>53</v>
      </c>
      <c r="AC28" s="39">
        <v>4</v>
      </c>
      <c r="AD28" s="82">
        <f t="shared" si="11"/>
        <v>0.36</v>
      </c>
      <c r="AE28" s="83">
        <v>65</v>
      </c>
      <c r="AF28" s="39">
        <v>2</v>
      </c>
      <c r="AG28" s="82">
        <f t="shared" si="12"/>
        <v>0.12</v>
      </c>
      <c r="AH28" s="106">
        <f t="shared" si="13"/>
        <v>65</v>
      </c>
      <c r="AI28" s="101">
        <v>65</v>
      </c>
      <c r="AJ28" s="102">
        <f t="shared" si="14"/>
        <v>3.2555555555555555</v>
      </c>
      <c r="AK28" s="103">
        <f t="shared" si="15"/>
        <v>0.3255555555555556</v>
      </c>
    </row>
    <row r="29" spans="1:37">
      <c r="A29" s="41">
        <v>221</v>
      </c>
      <c r="B29" s="45" t="s">
        <v>26</v>
      </c>
      <c r="C29" s="46" t="s">
        <v>183</v>
      </c>
      <c r="D29" s="48" t="s">
        <v>26</v>
      </c>
      <c r="E29" s="104">
        <f t="shared" si="0"/>
        <v>53</v>
      </c>
      <c r="F29" s="67">
        <f t="shared" si="1"/>
        <v>89</v>
      </c>
      <c r="G29" s="49">
        <v>87</v>
      </c>
      <c r="H29" s="47">
        <v>3</v>
      </c>
      <c r="I29" s="50">
        <f t="shared" si="2"/>
        <v>0.30000000000000004</v>
      </c>
      <c r="J29" s="49">
        <v>85</v>
      </c>
      <c r="K29" s="47">
        <v>4</v>
      </c>
      <c r="L29" s="50">
        <f t="shared" si="3"/>
        <v>0.4</v>
      </c>
      <c r="M29" s="62">
        <v>100</v>
      </c>
      <c r="N29" s="39">
        <v>2</v>
      </c>
      <c r="O29" s="61">
        <f t="shared" si="4"/>
        <v>0.2</v>
      </c>
      <c r="P29" s="74" t="str">
        <f t="shared" si="5"/>
        <v>Neattiecas</v>
      </c>
      <c r="Q29" s="69">
        <v>0</v>
      </c>
      <c r="R29" s="39">
        <v>0</v>
      </c>
      <c r="S29" s="68">
        <f t="shared" si="6"/>
        <v>0</v>
      </c>
      <c r="T29" s="81">
        <f t="shared" si="7"/>
        <v>19</v>
      </c>
      <c r="U29" s="76">
        <v>19</v>
      </c>
      <c r="V29" s="39">
        <v>4</v>
      </c>
      <c r="W29" s="75">
        <f t="shared" si="8"/>
        <v>0.6</v>
      </c>
      <c r="X29" s="87">
        <f t="shared" si="9"/>
        <v>0</v>
      </c>
      <c r="Y29" s="83">
        <v>0</v>
      </c>
      <c r="Z29" s="39">
        <v>0</v>
      </c>
      <c r="AA29" s="82">
        <f t="shared" si="10"/>
        <v>0</v>
      </c>
      <c r="AB29" s="83">
        <v>0</v>
      </c>
      <c r="AC29" s="39">
        <v>2</v>
      </c>
      <c r="AD29" s="82">
        <f t="shared" si="11"/>
        <v>0.18</v>
      </c>
      <c r="AE29" s="83">
        <v>0</v>
      </c>
      <c r="AF29" s="39">
        <v>0</v>
      </c>
      <c r="AG29" s="82">
        <f t="shared" si="12"/>
        <v>0</v>
      </c>
      <c r="AH29" s="106">
        <f t="shared" si="13"/>
        <v>46</v>
      </c>
      <c r="AI29" s="101">
        <v>46</v>
      </c>
      <c r="AJ29" s="102">
        <f t="shared" si="14"/>
        <v>3.1111111111111116</v>
      </c>
      <c r="AK29" s="103">
        <f t="shared" si="15"/>
        <v>0.31111111111111117</v>
      </c>
    </row>
    <row r="30" spans="1:37">
      <c r="A30" s="41">
        <v>2378</v>
      </c>
      <c r="B30" s="45" t="s">
        <v>53</v>
      </c>
      <c r="C30" s="46" t="s">
        <v>182</v>
      </c>
      <c r="D30" s="48" t="s">
        <v>48</v>
      </c>
      <c r="E30" s="104">
        <f t="shared" si="0"/>
        <v>53</v>
      </c>
      <c r="F30" s="67">
        <f t="shared" si="1"/>
        <v>56</v>
      </c>
      <c r="G30" s="49">
        <v>56</v>
      </c>
      <c r="H30" s="47">
        <v>4</v>
      </c>
      <c r="I30" s="50">
        <f t="shared" si="2"/>
        <v>0.4</v>
      </c>
      <c r="J30" s="49">
        <v>25</v>
      </c>
      <c r="K30" s="47">
        <v>5</v>
      </c>
      <c r="L30" s="50">
        <f t="shared" si="3"/>
        <v>0.5</v>
      </c>
      <c r="M30" s="62">
        <v>87</v>
      </c>
      <c r="N30" s="39">
        <v>5</v>
      </c>
      <c r="O30" s="61">
        <f t="shared" si="4"/>
        <v>0.5</v>
      </c>
      <c r="P30" s="74">
        <f t="shared" si="5"/>
        <v>88</v>
      </c>
      <c r="Q30" s="69">
        <v>88</v>
      </c>
      <c r="R30" s="39">
        <v>5</v>
      </c>
      <c r="S30" s="68">
        <f t="shared" si="6"/>
        <v>0.75</v>
      </c>
      <c r="T30" s="81">
        <f t="shared" si="7"/>
        <v>11</v>
      </c>
      <c r="U30" s="76">
        <v>11</v>
      </c>
      <c r="V30" s="39">
        <v>5</v>
      </c>
      <c r="W30" s="75">
        <f t="shared" si="8"/>
        <v>0.75</v>
      </c>
      <c r="X30" s="87">
        <f t="shared" si="9"/>
        <v>51</v>
      </c>
      <c r="Y30" s="83">
        <v>66</v>
      </c>
      <c r="Z30" s="39">
        <v>5</v>
      </c>
      <c r="AA30" s="82">
        <f t="shared" si="10"/>
        <v>0.75</v>
      </c>
      <c r="AB30" s="83">
        <v>31</v>
      </c>
      <c r="AC30" s="39">
        <v>5</v>
      </c>
      <c r="AD30" s="82">
        <f t="shared" si="11"/>
        <v>0.44999999999999996</v>
      </c>
      <c r="AE30" s="83">
        <v>43</v>
      </c>
      <c r="AF30" s="39">
        <v>5</v>
      </c>
      <c r="AG30" s="82">
        <f t="shared" si="12"/>
        <v>0.3</v>
      </c>
      <c r="AH30" s="106">
        <f t="shared" si="13"/>
        <v>63</v>
      </c>
      <c r="AI30" s="101">
        <v>63</v>
      </c>
      <c r="AJ30" s="102">
        <f t="shared" si="14"/>
        <v>4.8888888888888884</v>
      </c>
      <c r="AK30" s="103">
        <f t="shared" si="15"/>
        <v>0.48888888888888887</v>
      </c>
    </row>
    <row r="31" spans="1:37">
      <c r="A31" s="41">
        <v>138</v>
      </c>
      <c r="B31" s="45" t="s">
        <v>2</v>
      </c>
      <c r="C31" s="46" t="s">
        <v>182</v>
      </c>
      <c r="D31" s="48" t="s">
        <v>41</v>
      </c>
      <c r="E31" s="104">
        <f t="shared" si="0"/>
        <v>52</v>
      </c>
      <c r="F31" s="67">
        <f t="shared" si="1"/>
        <v>76</v>
      </c>
      <c r="G31" s="49">
        <v>95</v>
      </c>
      <c r="H31" s="47">
        <v>4</v>
      </c>
      <c r="I31" s="50">
        <f t="shared" si="2"/>
        <v>0.4</v>
      </c>
      <c r="J31" s="49">
        <v>80</v>
      </c>
      <c r="K31" s="47">
        <v>3</v>
      </c>
      <c r="L31" s="50">
        <f t="shared" si="3"/>
        <v>0.30000000000000004</v>
      </c>
      <c r="M31" s="62">
        <v>55</v>
      </c>
      <c r="N31" s="39">
        <v>4</v>
      </c>
      <c r="O31" s="61">
        <f t="shared" si="4"/>
        <v>0.4</v>
      </c>
      <c r="P31" s="74">
        <f t="shared" si="5"/>
        <v>60</v>
      </c>
      <c r="Q31" s="69">
        <v>60</v>
      </c>
      <c r="R31" s="39">
        <v>3</v>
      </c>
      <c r="S31" s="68">
        <f t="shared" si="6"/>
        <v>0.44999999999999996</v>
      </c>
      <c r="T31" s="81">
        <f t="shared" si="7"/>
        <v>1</v>
      </c>
      <c r="U31" s="76">
        <v>1</v>
      </c>
      <c r="V31" s="39">
        <v>5</v>
      </c>
      <c r="W31" s="75">
        <f t="shared" si="8"/>
        <v>0.75</v>
      </c>
      <c r="X31" s="87">
        <f t="shared" si="9"/>
        <v>59</v>
      </c>
      <c r="Y31" s="83">
        <v>80</v>
      </c>
      <c r="Z31" s="39">
        <v>5</v>
      </c>
      <c r="AA31" s="82">
        <f t="shared" si="10"/>
        <v>0.75</v>
      </c>
      <c r="AB31" s="83">
        <v>26</v>
      </c>
      <c r="AC31" s="39">
        <v>4</v>
      </c>
      <c r="AD31" s="82">
        <f t="shared" si="11"/>
        <v>0.36</v>
      </c>
      <c r="AE31" s="83">
        <v>47</v>
      </c>
      <c r="AF31" s="39">
        <v>5</v>
      </c>
      <c r="AG31" s="82">
        <f t="shared" si="12"/>
        <v>0.3</v>
      </c>
      <c r="AH31" s="106">
        <f t="shared" si="13"/>
        <v>46</v>
      </c>
      <c r="AI31" s="101">
        <v>46</v>
      </c>
      <c r="AJ31" s="102">
        <f t="shared" si="14"/>
        <v>4.1222222222222218</v>
      </c>
      <c r="AK31" s="103">
        <f t="shared" si="15"/>
        <v>0.41222222222222221</v>
      </c>
    </row>
    <row r="32" spans="1:37">
      <c r="A32" s="41">
        <v>240</v>
      </c>
      <c r="B32" s="45" t="s">
        <v>30</v>
      </c>
      <c r="C32" s="46" t="s">
        <v>183</v>
      </c>
      <c r="D32" s="48" t="s">
        <v>30</v>
      </c>
      <c r="E32" s="104">
        <f t="shared" si="0"/>
        <v>52</v>
      </c>
      <c r="F32" s="67">
        <f t="shared" si="1"/>
        <v>81</v>
      </c>
      <c r="G32" s="49">
        <v>87</v>
      </c>
      <c r="H32" s="47">
        <v>1</v>
      </c>
      <c r="I32" s="50">
        <f t="shared" si="2"/>
        <v>0.1</v>
      </c>
      <c r="J32" s="49">
        <v>70</v>
      </c>
      <c r="K32" s="47">
        <v>4</v>
      </c>
      <c r="L32" s="50">
        <f t="shared" si="3"/>
        <v>0.4</v>
      </c>
      <c r="M32" s="62">
        <v>100</v>
      </c>
      <c r="N32" s="39">
        <v>2</v>
      </c>
      <c r="O32" s="61">
        <f t="shared" si="4"/>
        <v>0.2</v>
      </c>
      <c r="P32" s="74" t="str">
        <f t="shared" si="5"/>
        <v>Neattiecas</v>
      </c>
      <c r="Q32" s="69">
        <v>0</v>
      </c>
      <c r="R32" s="39">
        <v>0</v>
      </c>
      <c r="S32" s="68">
        <f t="shared" si="6"/>
        <v>0</v>
      </c>
      <c r="T32" s="81">
        <f t="shared" si="7"/>
        <v>44</v>
      </c>
      <c r="U32" s="76">
        <v>44</v>
      </c>
      <c r="V32" s="39">
        <v>2</v>
      </c>
      <c r="W32" s="75">
        <f t="shared" si="8"/>
        <v>0.3</v>
      </c>
      <c r="X32" s="87">
        <f t="shared" si="9"/>
        <v>16</v>
      </c>
      <c r="Y32" s="83">
        <v>29</v>
      </c>
      <c r="Z32" s="39">
        <v>1</v>
      </c>
      <c r="AA32" s="82">
        <f t="shared" si="10"/>
        <v>0.15</v>
      </c>
      <c r="AB32" s="83">
        <v>0</v>
      </c>
      <c r="AC32" s="39">
        <v>3</v>
      </c>
      <c r="AD32" s="82">
        <f t="shared" si="11"/>
        <v>0.27</v>
      </c>
      <c r="AE32" s="83">
        <v>55</v>
      </c>
      <c r="AF32" s="39">
        <v>1</v>
      </c>
      <c r="AG32" s="82">
        <f t="shared" si="12"/>
        <v>0.06</v>
      </c>
      <c r="AH32" s="106">
        <f t="shared" si="13"/>
        <v>47</v>
      </c>
      <c r="AI32" s="101">
        <v>47</v>
      </c>
      <c r="AJ32" s="102">
        <f t="shared" si="14"/>
        <v>1.9733333333333334</v>
      </c>
      <c r="AK32" s="103">
        <f t="shared" si="15"/>
        <v>0.19733333333333336</v>
      </c>
    </row>
    <row r="33" spans="1:37">
      <c r="A33" s="41">
        <v>2451</v>
      </c>
      <c r="B33" s="45" t="s">
        <v>81</v>
      </c>
      <c r="C33" s="46" t="s">
        <v>182</v>
      </c>
      <c r="D33" s="48" t="s">
        <v>17</v>
      </c>
      <c r="E33" s="104">
        <f t="shared" si="0"/>
        <v>51</v>
      </c>
      <c r="F33" s="67">
        <f t="shared" si="1"/>
        <v>61</v>
      </c>
      <c r="G33" s="49">
        <v>8</v>
      </c>
      <c r="H33" s="47">
        <v>1</v>
      </c>
      <c r="I33" s="50">
        <f t="shared" si="2"/>
        <v>0.1</v>
      </c>
      <c r="J33" s="49">
        <v>25</v>
      </c>
      <c r="K33" s="47">
        <v>2</v>
      </c>
      <c r="L33" s="50">
        <f t="shared" si="3"/>
        <v>0.2</v>
      </c>
      <c r="M33" s="62">
        <v>86</v>
      </c>
      <c r="N33" s="39">
        <v>5</v>
      </c>
      <c r="O33" s="61">
        <f t="shared" si="4"/>
        <v>0.5</v>
      </c>
      <c r="P33" s="74">
        <f t="shared" si="5"/>
        <v>100</v>
      </c>
      <c r="Q33" s="69">
        <v>100</v>
      </c>
      <c r="R33" s="39">
        <v>5</v>
      </c>
      <c r="S33" s="68">
        <f t="shared" si="6"/>
        <v>0.75</v>
      </c>
      <c r="T33" s="81">
        <f t="shared" si="7"/>
        <v>0</v>
      </c>
      <c r="U33" s="76">
        <v>0</v>
      </c>
      <c r="V33" s="39">
        <v>1</v>
      </c>
      <c r="W33" s="75">
        <f t="shared" si="8"/>
        <v>0.15</v>
      </c>
      <c r="X33" s="87">
        <f t="shared" si="9"/>
        <v>20</v>
      </c>
      <c r="Y33" s="83">
        <v>40</v>
      </c>
      <c r="Z33" s="39">
        <v>3</v>
      </c>
      <c r="AA33" s="82">
        <f t="shared" si="10"/>
        <v>0.44999999999999996</v>
      </c>
      <c r="AB33" s="83">
        <v>0</v>
      </c>
      <c r="AC33" s="39">
        <v>5</v>
      </c>
      <c r="AD33" s="82">
        <f t="shared" si="11"/>
        <v>0.44999999999999996</v>
      </c>
      <c r="AE33" s="83">
        <v>20</v>
      </c>
      <c r="AF33" s="39">
        <v>3</v>
      </c>
      <c r="AG33" s="82">
        <f t="shared" si="12"/>
        <v>0.18</v>
      </c>
      <c r="AH33" s="106">
        <f t="shared" si="13"/>
        <v>44</v>
      </c>
      <c r="AI33" s="101">
        <v>44</v>
      </c>
      <c r="AJ33" s="102">
        <f t="shared" si="14"/>
        <v>3.088888888888889</v>
      </c>
      <c r="AK33" s="103">
        <f t="shared" si="15"/>
        <v>0.30888888888888894</v>
      </c>
    </row>
    <row r="34" spans="1:37">
      <c r="A34" s="41">
        <v>181</v>
      </c>
      <c r="B34" s="45" t="s">
        <v>15</v>
      </c>
      <c r="C34" s="46" t="s">
        <v>182</v>
      </c>
      <c r="D34" s="48" t="s">
        <v>26</v>
      </c>
      <c r="E34" s="104">
        <f t="shared" si="0"/>
        <v>51</v>
      </c>
      <c r="F34" s="67">
        <f t="shared" si="1"/>
        <v>78</v>
      </c>
      <c r="G34" s="49">
        <v>100</v>
      </c>
      <c r="H34" s="47">
        <v>4</v>
      </c>
      <c r="I34" s="50">
        <f t="shared" si="2"/>
        <v>0.4</v>
      </c>
      <c r="J34" s="49">
        <v>70</v>
      </c>
      <c r="K34" s="47">
        <v>3</v>
      </c>
      <c r="L34" s="50">
        <f t="shared" si="3"/>
        <v>0.30000000000000004</v>
      </c>
      <c r="M34" s="62">
        <v>55</v>
      </c>
      <c r="N34" s="39">
        <v>3</v>
      </c>
      <c r="O34" s="61">
        <f t="shared" si="4"/>
        <v>0.30000000000000004</v>
      </c>
      <c r="P34" s="74">
        <f t="shared" si="5"/>
        <v>76</v>
      </c>
      <c r="Q34" s="69">
        <v>76</v>
      </c>
      <c r="R34" s="39">
        <v>1</v>
      </c>
      <c r="S34" s="68">
        <f t="shared" si="6"/>
        <v>0.15</v>
      </c>
      <c r="T34" s="81">
        <f t="shared" si="7"/>
        <v>15</v>
      </c>
      <c r="U34" s="76">
        <v>15</v>
      </c>
      <c r="V34" s="39">
        <v>4</v>
      </c>
      <c r="W34" s="75">
        <f t="shared" si="8"/>
        <v>0.6</v>
      </c>
      <c r="X34" s="87">
        <f t="shared" si="9"/>
        <v>38</v>
      </c>
      <c r="Y34" s="83">
        <v>85</v>
      </c>
      <c r="Z34" s="39">
        <v>1</v>
      </c>
      <c r="AA34" s="82">
        <f t="shared" si="10"/>
        <v>0.15</v>
      </c>
      <c r="AB34" s="83">
        <v>0</v>
      </c>
      <c r="AC34" s="39">
        <v>3</v>
      </c>
      <c r="AD34" s="82">
        <f t="shared" si="11"/>
        <v>0.27</v>
      </c>
      <c r="AE34" s="83">
        <v>90</v>
      </c>
      <c r="AF34" s="39">
        <v>1</v>
      </c>
      <c r="AG34" s="82">
        <f t="shared" si="12"/>
        <v>0.06</v>
      </c>
      <c r="AH34" s="106">
        <f t="shared" si="13"/>
        <v>42</v>
      </c>
      <c r="AI34" s="101">
        <v>42</v>
      </c>
      <c r="AJ34" s="102">
        <f t="shared" si="14"/>
        <v>2.4777777777777779</v>
      </c>
      <c r="AK34" s="103">
        <f t="shared" si="15"/>
        <v>0.24777777777777779</v>
      </c>
    </row>
    <row r="35" spans="1:37">
      <c r="A35" s="41">
        <v>2395</v>
      </c>
      <c r="B35" s="45" t="s">
        <v>61</v>
      </c>
      <c r="C35" s="46" t="s">
        <v>184</v>
      </c>
      <c r="D35" s="48" t="s">
        <v>27</v>
      </c>
      <c r="E35" s="104">
        <f t="shared" ref="E35:E66" si="16">ROUND((G35*I35+J35*L35+M35*O35+Q35*S35+U35*W35+Y35*AA35+AB35*AD35+AE35*AG35+AI35*AK35)/(I35+L35+O35+S35+W35+AA35+AD35+AG35+AK35),0)</f>
        <v>51</v>
      </c>
      <c r="F35" s="67">
        <f t="shared" ref="F35:F66" si="17">ROUND((G35*I35+J35*L35+M35*O35)/(I35+L35+O35),0)</f>
        <v>81</v>
      </c>
      <c r="G35" s="49">
        <v>84</v>
      </c>
      <c r="H35" s="47">
        <v>5</v>
      </c>
      <c r="I35" s="50">
        <f t="shared" ref="I35:I66" si="18">H35*0.1</f>
        <v>0.5</v>
      </c>
      <c r="J35" s="49">
        <v>35</v>
      </c>
      <c r="K35" s="47">
        <v>2</v>
      </c>
      <c r="L35" s="50">
        <f t="shared" ref="L35:L66" si="19">K35*0.1</f>
        <v>0.2</v>
      </c>
      <c r="M35" s="62">
        <v>100</v>
      </c>
      <c r="N35" s="39">
        <v>4</v>
      </c>
      <c r="O35" s="61">
        <f t="shared" ref="O35:O66" si="20">N35*0.1</f>
        <v>0.4</v>
      </c>
      <c r="P35" s="74">
        <f t="shared" ref="P35:P66" si="21">IF(R35&gt;0,Q35,"Neattiecas")</f>
        <v>100</v>
      </c>
      <c r="Q35" s="69">
        <v>100</v>
      </c>
      <c r="R35" s="39">
        <v>3</v>
      </c>
      <c r="S35" s="68">
        <f t="shared" ref="S35:S66" si="22">R35*0.15</f>
        <v>0.44999999999999996</v>
      </c>
      <c r="T35" s="81">
        <f t="shared" ref="T35:T66" si="23">U35</f>
        <v>0</v>
      </c>
      <c r="U35" s="76">
        <v>0</v>
      </c>
      <c r="V35" s="39">
        <v>3</v>
      </c>
      <c r="W35" s="75">
        <f t="shared" ref="W35:W66" si="24">V35*0.15</f>
        <v>0.44999999999999996</v>
      </c>
      <c r="X35" s="87">
        <f t="shared" ref="X35:X66" si="25">IF(AA35+AD35+AG35&gt;0,ROUND((Y35*AA35+AB35*AD35+AE35*AG35)/(AA35+AD35+AG35),0),"Neattiecas")</f>
        <v>23</v>
      </c>
      <c r="Y35" s="83">
        <v>39</v>
      </c>
      <c r="Z35" s="39">
        <v>3</v>
      </c>
      <c r="AA35" s="82">
        <f t="shared" ref="AA35:AA66" si="26">Z35*0.15</f>
        <v>0.44999999999999996</v>
      </c>
      <c r="AB35" s="83">
        <v>0</v>
      </c>
      <c r="AC35" s="39">
        <v>4</v>
      </c>
      <c r="AD35" s="82">
        <f t="shared" ref="AD35:AD66" si="27">AC35*0.09</f>
        <v>0.36</v>
      </c>
      <c r="AE35" s="83">
        <v>30</v>
      </c>
      <c r="AF35" s="39">
        <v>3</v>
      </c>
      <c r="AG35" s="82">
        <f t="shared" ref="AG35:AG66" si="28">AF35*0.06</f>
        <v>0.18</v>
      </c>
      <c r="AH35" s="106">
        <f t="shared" ref="AH35:AH66" si="29">AI35</f>
        <v>34</v>
      </c>
      <c r="AI35" s="101">
        <v>34</v>
      </c>
      <c r="AJ35" s="102">
        <f t="shared" ref="AJ35:AJ66" si="30">(I35+L35+O35+S35+W35+AA35+AD35+AG35)/(0.25+IF(I35&gt;0,0.1,0)+IF(O35&gt;0,0.1,0)+IF(S35&gt;0,0.15,0)+IF(AA35&gt;0,0.15,0)+IF(AD35&gt;0,0.09,0)+IF(AG35&gt;0,0.06,0))</f>
        <v>3.3222222222222229</v>
      </c>
      <c r="AK35" s="103">
        <f t="shared" ref="AK35:AK66" si="31">AJ35*0.1</f>
        <v>0.33222222222222231</v>
      </c>
    </row>
    <row r="36" spans="1:37">
      <c r="A36" s="41">
        <v>7953</v>
      </c>
      <c r="B36" s="45" t="s">
        <v>88</v>
      </c>
      <c r="C36" s="46" t="s">
        <v>184</v>
      </c>
      <c r="D36" s="48" t="s">
        <v>27</v>
      </c>
      <c r="E36" s="104">
        <f t="shared" si="16"/>
        <v>50</v>
      </c>
      <c r="F36" s="67">
        <f t="shared" si="17"/>
        <v>96</v>
      </c>
      <c r="G36" s="49">
        <v>82</v>
      </c>
      <c r="H36" s="47">
        <v>1</v>
      </c>
      <c r="I36" s="50">
        <f t="shared" si="18"/>
        <v>0.1</v>
      </c>
      <c r="J36" s="49">
        <v>100</v>
      </c>
      <c r="K36" s="47">
        <v>4</v>
      </c>
      <c r="L36" s="50">
        <f t="shared" si="19"/>
        <v>0.4</v>
      </c>
      <c r="M36" s="62">
        <v>0</v>
      </c>
      <c r="N36" s="39">
        <v>0</v>
      </c>
      <c r="O36" s="61">
        <f t="shared" si="20"/>
        <v>0</v>
      </c>
      <c r="P36" s="74" t="str">
        <f t="shared" si="21"/>
        <v>Neattiecas</v>
      </c>
      <c r="Q36" s="69">
        <v>0</v>
      </c>
      <c r="R36" s="39">
        <v>0</v>
      </c>
      <c r="S36" s="68">
        <f t="shared" si="22"/>
        <v>0</v>
      </c>
      <c r="T36" s="81">
        <f t="shared" si="23"/>
        <v>0</v>
      </c>
      <c r="U36" s="76">
        <v>0</v>
      </c>
      <c r="V36" s="39">
        <v>2</v>
      </c>
      <c r="W36" s="75">
        <f t="shared" si="24"/>
        <v>0.3</v>
      </c>
      <c r="X36" s="87" t="str">
        <f t="shared" si="25"/>
        <v>Neattiecas</v>
      </c>
      <c r="Y36" s="83">
        <v>0</v>
      </c>
      <c r="Z36" s="39">
        <v>0</v>
      </c>
      <c r="AA36" s="82">
        <f t="shared" si="26"/>
        <v>0</v>
      </c>
      <c r="AB36" s="83">
        <v>0</v>
      </c>
      <c r="AC36" s="39">
        <v>0</v>
      </c>
      <c r="AD36" s="82">
        <f t="shared" si="27"/>
        <v>0</v>
      </c>
      <c r="AE36" s="83">
        <v>0</v>
      </c>
      <c r="AF36" s="39">
        <v>0</v>
      </c>
      <c r="AG36" s="82">
        <f t="shared" si="28"/>
        <v>0</v>
      </c>
      <c r="AH36" s="106">
        <f t="shared" si="29"/>
        <v>16</v>
      </c>
      <c r="AI36" s="101">
        <v>16</v>
      </c>
      <c r="AJ36" s="102">
        <f t="shared" si="30"/>
        <v>2.285714285714286</v>
      </c>
      <c r="AK36" s="103">
        <f t="shared" si="31"/>
        <v>0.22857142857142862</v>
      </c>
    </row>
    <row r="37" spans="1:37">
      <c r="A37" s="41">
        <v>175</v>
      </c>
      <c r="B37" s="45" t="s">
        <v>13</v>
      </c>
      <c r="C37" s="46" t="s">
        <v>183</v>
      </c>
      <c r="D37" s="97" t="s">
        <v>13</v>
      </c>
      <c r="E37" s="104">
        <f t="shared" si="16"/>
        <v>50</v>
      </c>
      <c r="F37" s="105">
        <f t="shared" si="17"/>
        <v>57</v>
      </c>
      <c r="G37" s="98">
        <v>100</v>
      </c>
      <c r="H37" s="95">
        <v>5</v>
      </c>
      <c r="I37" s="99">
        <f t="shared" si="18"/>
        <v>0.5</v>
      </c>
      <c r="J37" s="98">
        <v>45</v>
      </c>
      <c r="K37" s="95">
        <v>4</v>
      </c>
      <c r="L37" s="99">
        <f t="shared" si="19"/>
        <v>0.4</v>
      </c>
      <c r="M37" s="62">
        <v>0</v>
      </c>
      <c r="N37" s="39">
        <v>3</v>
      </c>
      <c r="O37" s="99">
        <f t="shared" si="20"/>
        <v>0.30000000000000004</v>
      </c>
      <c r="P37" s="106">
        <f t="shared" si="21"/>
        <v>48</v>
      </c>
      <c r="Q37" s="100">
        <v>48</v>
      </c>
      <c r="R37" s="39">
        <v>2</v>
      </c>
      <c r="S37" s="99">
        <f t="shared" si="22"/>
        <v>0.3</v>
      </c>
      <c r="T37" s="106">
        <f t="shared" si="23"/>
        <v>33</v>
      </c>
      <c r="U37" s="100">
        <v>33</v>
      </c>
      <c r="V37" s="39">
        <v>3</v>
      </c>
      <c r="W37" s="99">
        <f t="shared" si="24"/>
        <v>0.44999999999999996</v>
      </c>
      <c r="X37" s="106">
        <f t="shared" si="25"/>
        <v>57</v>
      </c>
      <c r="Y37" s="83">
        <v>0</v>
      </c>
      <c r="Z37" s="39">
        <v>0</v>
      </c>
      <c r="AA37" s="99">
        <f t="shared" si="26"/>
        <v>0</v>
      </c>
      <c r="AB37" s="83">
        <v>57</v>
      </c>
      <c r="AC37" s="39">
        <v>3</v>
      </c>
      <c r="AD37" s="99">
        <f t="shared" si="27"/>
        <v>0.27</v>
      </c>
      <c r="AE37" s="83">
        <v>0</v>
      </c>
      <c r="AF37" s="39">
        <v>0</v>
      </c>
      <c r="AG37" s="99">
        <f t="shared" si="28"/>
        <v>0</v>
      </c>
      <c r="AH37" s="106">
        <f t="shared" si="29"/>
        <v>44</v>
      </c>
      <c r="AI37" s="101">
        <v>44</v>
      </c>
      <c r="AJ37" s="102">
        <f t="shared" si="30"/>
        <v>3.2173913043478266</v>
      </c>
      <c r="AK37" s="103">
        <f t="shared" si="31"/>
        <v>0.32173913043478269</v>
      </c>
    </row>
    <row r="38" spans="1:37">
      <c r="A38" s="41">
        <v>264</v>
      </c>
      <c r="B38" s="45" t="s">
        <v>37</v>
      </c>
      <c r="C38" s="46" t="s">
        <v>182</v>
      </c>
      <c r="D38" s="48" t="s">
        <v>4</v>
      </c>
      <c r="E38" s="104">
        <f t="shared" si="16"/>
        <v>49</v>
      </c>
      <c r="F38" s="67">
        <f t="shared" si="17"/>
        <v>54</v>
      </c>
      <c r="G38" s="49">
        <v>90</v>
      </c>
      <c r="H38" s="47">
        <v>4</v>
      </c>
      <c r="I38" s="50">
        <f t="shared" si="18"/>
        <v>0.4</v>
      </c>
      <c r="J38" s="49">
        <v>25</v>
      </c>
      <c r="K38" s="47">
        <v>5</v>
      </c>
      <c r="L38" s="50">
        <f t="shared" si="19"/>
        <v>0.5</v>
      </c>
      <c r="M38" s="62">
        <v>55</v>
      </c>
      <c r="N38" s="39">
        <v>3</v>
      </c>
      <c r="O38" s="61">
        <f t="shared" si="20"/>
        <v>0.30000000000000004</v>
      </c>
      <c r="P38" s="74">
        <f t="shared" si="21"/>
        <v>76</v>
      </c>
      <c r="Q38" s="69">
        <v>76</v>
      </c>
      <c r="R38" s="39">
        <v>2</v>
      </c>
      <c r="S38" s="68">
        <f t="shared" si="22"/>
        <v>0.3</v>
      </c>
      <c r="T38" s="81">
        <f t="shared" si="23"/>
        <v>0</v>
      </c>
      <c r="U38" s="76">
        <v>0</v>
      </c>
      <c r="V38" s="39">
        <v>3</v>
      </c>
      <c r="W38" s="75">
        <f t="shared" si="24"/>
        <v>0.44999999999999996</v>
      </c>
      <c r="X38" s="87">
        <f t="shared" si="25"/>
        <v>53</v>
      </c>
      <c r="Y38" s="83">
        <v>49</v>
      </c>
      <c r="Z38" s="39">
        <v>4</v>
      </c>
      <c r="AA38" s="82">
        <f t="shared" si="26"/>
        <v>0.6</v>
      </c>
      <c r="AB38" s="83">
        <v>53</v>
      </c>
      <c r="AC38" s="39">
        <v>3</v>
      </c>
      <c r="AD38" s="82">
        <f t="shared" si="27"/>
        <v>0.27</v>
      </c>
      <c r="AE38" s="83">
        <v>62</v>
      </c>
      <c r="AF38" s="39">
        <v>4</v>
      </c>
      <c r="AG38" s="82">
        <f t="shared" si="28"/>
        <v>0.24</v>
      </c>
      <c r="AH38" s="106">
        <f t="shared" si="29"/>
        <v>62</v>
      </c>
      <c r="AI38" s="101">
        <v>62</v>
      </c>
      <c r="AJ38" s="102">
        <f t="shared" si="30"/>
        <v>3.4000000000000008</v>
      </c>
      <c r="AK38" s="103">
        <f t="shared" si="31"/>
        <v>0.34000000000000008</v>
      </c>
    </row>
    <row r="39" spans="1:37">
      <c r="A39" s="41">
        <v>235</v>
      </c>
      <c r="B39" s="45" t="s">
        <v>29</v>
      </c>
      <c r="C39" s="46" t="s">
        <v>185</v>
      </c>
      <c r="D39" s="48" t="s">
        <v>181</v>
      </c>
      <c r="E39" s="104">
        <f t="shared" si="16"/>
        <v>49</v>
      </c>
      <c r="F39" s="67">
        <f t="shared" si="17"/>
        <v>95</v>
      </c>
      <c r="G39" s="49">
        <v>100</v>
      </c>
      <c r="H39" s="47">
        <v>2</v>
      </c>
      <c r="I39" s="50">
        <f t="shared" si="18"/>
        <v>0.2</v>
      </c>
      <c r="J39" s="49">
        <v>90</v>
      </c>
      <c r="K39" s="47">
        <v>2</v>
      </c>
      <c r="L39" s="50">
        <f t="shared" si="19"/>
        <v>0.2</v>
      </c>
      <c r="M39" s="62">
        <v>0</v>
      </c>
      <c r="N39" s="39">
        <v>0</v>
      </c>
      <c r="O39" s="61">
        <f t="shared" si="20"/>
        <v>0</v>
      </c>
      <c r="P39" s="74" t="str">
        <f t="shared" si="21"/>
        <v>Neattiecas</v>
      </c>
      <c r="Q39" s="69">
        <v>0</v>
      </c>
      <c r="R39" s="39">
        <v>0</v>
      </c>
      <c r="S39" s="68">
        <f t="shared" si="22"/>
        <v>0</v>
      </c>
      <c r="T39" s="81">
        <f t="shared" si="23"/>
        <v>2</v>
      </c>
      <c r="U39" s="76">
        <v>2</v>
      </c>
      <c r="V39" s="39">
        <v>2</v>
      </c>
      <c r="W39" s="75">
        <f t="shared" si="24"/>
        <v>0.3</v>
      </c>
      <c r="X39" s="87" t="str">
        <f t="shared" si="25"/>
        <v>Neattiecas</v>
      </c>
      <c r="Y39" s="83">
        <v>0</v>
      </c>
      <c r="Z39" s="39">
        <v>0</v>
      </c>
      <c r="AA39" s="82">
        <f t="shared" si="26"/>
        <v>0</v>
      </c>
      <c r="AB39" s="83">
        <v>0</v>
      </c>
      <c r="AC39" s="39">
        <v>0</v>
      </c>
      <c r="AD39" s="82">
        <f t="shared" si="27"/>
        <v>0</v>
      </c>
      <c r="AE39" s="83">
        <v>0</v>
      </c>
      <c r="AF39" s="39">
        <v>0</v>
      </c>
      <c r="AG39" s="82">
        <f t="shared" si="28"/>
        <v>0</v>
      </c>
      <c r="AH39" s="106">
        <f t="shared" si="29"/>
        <v>28</v>
      </c>
      <c r="AI39" s="101">
        <v>28</v>
      </c>
      <c r="AJ39" s="102">
        <f t="shared" si="30"/>
        <v>2</v>
      </c>
      <c r="AK39" s="103">
        <f t="shared" si="31"/>
        <v>0.2</v>
      </c>
    </row>
    <row r="40" spans="1:37">
      <c r="A40" s="41">
        <v>2448</v>
      </c>
      <c r="B40" s="45" t="s">
        <v>78</v>
      </c>
      <c r="C40" s="46" t="s">
        <v>182</v>
      </c>
      <c r="D40" s="48" t="s">
        <v>4</v>
      </c>
      <c r="E40" s="104">
        <f t="shared" si="16"/>
        <v>49</v>
      </c>
      <c r="F40" s="67">
        <f t="shared" si="17"/>
        <v>54</v>
      </c>
      <c r="G40" s="49">
        <v>28</v>
      </c>
      <c r="H40" s="47">
        <v>1</v>
      </c>
      <c r="I40" s="50">
        <f t="shared" si="18"/>
        <v>0.1</v>
      </c>
      <c r="J40" s="49">
        <v>0</v>
      </c>
      <c r="K40" s="47">
        <v>3</v>
      </c>
      <c r="L40" s="50">
        <f t="shared" si="19"/>
        <v>0.30000000000000004</v>
      </c>
      <c r="M40" s="62">
        <v>100</v>
      </c>
      <c r="N40" s="39">
        <v>4</v>
      </c>
      <c r="O40" s="61">
        <f t="shared" si="20"/>
        <v>0.4</v>
      </c>
      <c r="P40" s="74">
        <f t="shared" si="21"/>
        <v>77</v>
      </c>
      <c r="Q40" s="69">
        <v>77</v>
      </c>
      <c r="R40" s="39">
        <v>3</v>
      </c>
      <c r="S40" s="68">
        <f t="shared" si="22"/>
        <v>0.44999999999999996</v>
      </c>
      <c r="T40" s="81">
        <f t="shared" si="23"/>
        <v>11</v>
      </c>
      <c r="U40" s="76">
        <v>11</v>
      </c>
      <c r="V40" s="39">
        <v>2</v>
      </c>
      <c r="W40" s="75">
        <f t="shared" si="24"/>
        <v>0.3</v>
      </c>
      <c r="X40" s="87">
        <f t="shared" si="25"/>
        <v>49</v>
      </c>
      <c r="Y40" s="83">
        <v>74</v>
      </c>
      <c r="Z40" s="39">
        <v>4</v>
      </c>
      <c r="AA40" s="82">
        <f t="shared" si="26"/>
        <v>0.6</v>
      </c>
      <c r="AB40" s="83">
        <v>0</v>
      </c>
      <c r="AC40" s="39">
        <v>4</v>
      </c>
      <c r="AD40" s="82">
        <f t="shared" si="27"/>
        <v>0.36</v>
      </c>
      <c r="AE40" s="83">
        <v>60</v>
      </c>
      <c r="AF40" s="39">
        <v>4</v>
      </c>
      <c r="AG40" s="82">
        <f t="shared" si="28"/>
        <v>0.24</v>
      </c>
      <c r="AH40" s="106">
        <f t="shared" si="29"/>
        <v>34</v>
      </c>
      <c r="AI40" s="101">
        <v>34</v>
      </c>
      <c r="AJ40" s="102">
        <f t="shared" si="30"/>
        <v>3.0555555555555558</v>
      </c>
      <c r="AK40" s="103">
        <f t="shared" si="31"/>
        <v>0.30555555555555558</v>
      </c>
    </row>
    <row r="41" spans="1:37">
      <c r="A41" s="41">
        <v>5393</v>
      </c>
      <c r="B41" s="45" t="s">
        <v>87</v>
      </c>
      <c r="C41" s="46" t="s">
        <v>185</v>
      </c>
      <c r="D41" s="48" t="s">
        <v>181</v>
      </c>
      <c r="E41" s="104">
        <f t="shared" si="16"/>
        <v>49</v>
      </c>
      <c r="F41" s="67">
        <f t="shared" si="17"/>
        <v>68</v>
      </c>
      <c r="G41" s="49">
        <v>95</v>
      </c>
      <c r="H41" s="47">
        <v>5</v>
      </c>
      <c r="I41" s="50">
        <f t="shared" si="18"/>
        <v>0.5</v>
      </c>
      <c r="J41" s="49">
        <v>40</v>
      </c>
      <c r="K41" s="47">
        <v>5</v>
      </c>
      <c r="L41" s="50">
        <f t="shared" si="19"/>
        <v>0.5</v>
      </c>
      <c r="M41" s="62">
        <v>0</v>
      </c>
      <c r="N41" s="39">
        <v>0</v>
      </c>
      <c r="O41" s="61">
        <f t="shared" si="20"/>
        <v>0</v>
      </c>
      <c r="P41" s="74" t="str">
        <f t="shared" si="21"/>
        <v>Neattiecas</v>
      </c>
      <c r="Q41" s="69">
        <v>0</v>
      </c>
      <c r="R41" s="39">
        <v>0</v>
      </c>
      <c r="S41" s="68">
        <f t="shared" si="22"/>
        <v>0</v>
      </c>
      <c r="T41" s="81">
        <f t="shared" si="23"/>
        <v>7</v>
      </c>
      <c r="U41" s="76">
        <v>7</v>
      </c>
      <c r="V41" s="39">
        <v>3</v>
      </c>
      <c r="W41" s="75">
        <f t="shared" si="24"/>
        <v>0.44999999999999996</v>
      </c>
      <c r="X41" s="87" t="str">
        <f t="shared" si="25"/>
        <v>Neattiecas</v>
      </c>
      <c r="Y41" s="83">
        <v>0</v>
      </c>
      <c r="Z41" s="39">
        <v>0</v>
      </c>
      <c r="AA41" s="82">
        <f t="shared" si="26"/>
        <v>0</v>
      </c>
      <c r="AB41" s="83">
        <v>0</v>
      </c>
      <c r="AC41" s="39">
        <v>0</v>
      </c>
      <c r="AD41" s="82">
        <f t="shared" si="27"/>
        <v>0</v>
      </c>
      <c r="AE41" s="83">
        <v>0</v>
      </c>
      <c r="AF41" s="39">
        <v>0</v>
      </c>
      <c r="AG41" s="82">
        <f t="shared" si="28"/>
        <v>0</v>
      </c>
      <c r="AH41" s="106">
        <f t="shared" si="29"/>
        <v>50</v>
      </c>
      <c r="AI41" s="101">
        <v>50</v>
      </c>
      <c r="AJ41" s="102">
        <f t="shared" si="30"/>
        <v>4.1428571428571432</v>
      </c>
      <c r="AK41" s="103">
        <f t="shared" si="31"/>
        <v>0.41428571428571437</v>
      </c>
    </row>
    <row r="42" spans="1:37">
      <c r="A42" s="41">
        <v>309</v>
      </c>
      <c r="B42" s="45" t="s">
        <v>47</v>
      </c>
      <c r="C42" s="46" t="s">
        <v>182</v>
      </c>
      <c r="D42" s="48" t="s">
        <v>30</v>
      </c>
      <c r="E42" s="104">
        <f t="shared" si="16"/>
        <v>49</v>
      </c>
      <c r="F42" s="67">
        <f t="shared" si="17"/>
        <v>62</v>
      </c>
      <c r="G42" s="49">
        <v>96</v>
      </c>
      <c r="H42" s="47">
        <v>4</v>
      </c>
      <c r="I42" s="50">
        <f t="shared" si="18"/>
        <v>0.4</v>
      </c>
      <c r="J42" s="49">
        <v>80</v>
      </c>
      <c r="K42" s="47">
        <v>5</v>
      </c>
      <c r="L42" s="50">
        <f t="shared" si="19"/>
        <v>0.5</v>
      </c>
      <c r="M42" s="62">
        <v>17</v>
      </c>
      <c r="N42" s="39">
        <v>5</v>
      </c>
      <c r="O42" s="61">
        <f t="shared" si="20"/>
        <v>0.5</v>
      </c>
      <c r="P42" s="74">
        <f t="shared" si="21"/>
        <v>79</v>
      </c>
      <c r="Q42" s="69">
        <v>79</v>
      </c>
      <c r="R42" s="39">
        <v>4</v>
      </c>
      <c r="S42" s="68">
        <f t="shared" si="22"/>
        <v>0.6</v>
      </c>
      <c r="T42" s="81">
        <f t="shared" si="23"/>
        <v>6</v>
      </c>
      <c r="U42" s="76">
        <v>6</v>
      </c>
      <c r="V42" s="39">
        <v>4</v>
      </c>
      <c r="W42" s="75">
        <f t="shared" si="24"/>
        <v>0.6</v>
      </c>
      <c r="X42" s="87">
        <f t="shared" si="25"/>
        <v>42</v>
      </c>
      <c r="Y42" s="83">
        <v>66</v>
      </c>
      <c r="Z42" s="39">
        <v>3</v>
      </c>
      <c r="AA42" s="82">
        <f t="shared" si="26"/>
        <v>0.44999999999999996</v>
      </c>
      <c r="AB42" s="83">
        <v>20</v>
      </c>
      <c r="AC42" s="39">
        <v>5</v>
      </c>
      <c r="AD42" s="82">
        <f t="shared" si="27"/>
        <v>0.44999999999999996</v>
      </c>
      <c r="AE42" s="83">
        <v>35</v>
      </c>
      <c r="AF42" s="39">
        <v>3</v>
      </c>
      <c r="AG42" s="82">
        <f t="shared" si="28"/>
        <v>0.18</v>
      </c>
      <c r="AH42" s="106">
        <f t="shared" si="29"/>
        <v>40</v>
      </c>
      <c r="AI42" s="101">
        <v>40</v>
      </c>
      <c r="AJ42" s="102">
        <f t="shared" si="30"/>
        <v>4.0888888888888895</v>
      </c>
      <c r="AK42" s="103">
        <f t="shared" si="31"/>
        <v>0.40888888888888897</v>
      </c>
    </row>
    <row r="43" spans="1:37">
      <c r="A43" s="41">
        <v>2442</v>
      </c>
      <c r="B43" s="45" t="s">
        <v>73</v>
      </c>
      <c r="C43" s="46" t="s">
        <v>184</v>
      </c>
      <c r="D43" s="48" t="s">
        <v>26</v>
      </c>
      <c r="E43" s="104">
        <f t="shared" si="16"/>
        <v>48</v>
      </c>
      <c r="F43" s="67">
        <f t="shared" si="17"/>
        <v>39</v>
      </c>
      <c r="G43" s="49">
        <v>66</v>
      </c>
      <c r="H43" s="47">
        <v>1</v>
      </c>
      <c r="I43" s="50">
        <f t="shared" si="18"/>
        <v>0.1</v>
      </c>
      <c r="J43" s="49">
        <v>0</v>
      </c>
      <c r="K43" s="47">
        <v>1</v>
      </c>
      <c r="L43" s="50">
        <f t="shared" si="19"/>
        <v>0.1</v>
      </c>
      <c r="M43" s="62">
        <v>50</v>
      </c>
      <c r="N43" s="39">
        <v>1</v>
      </c>
      <c r="O43" s="61">
        <f t="shared" si="20"/>
        <v>0.1</v>
      </c>
      <c r="P43" s="74" t="str">
        <f t="shared" si="21"/>
        <v>Neattiecas</v>
      </c>
      <c r="Q43" s="69">
        <v>0</v>
      </c>
      <c r="R43" s="39">
        <v>0</v>
      </c>
      <c r="S43" s="68">
        <f t="shared" si="22"/>
        <v>0</v>
      </c>
      <c r="T43" s="81">
        <f t="shared" si="23"/>
        <v>0</v>
      </c>
      <c r="U43" s="76">
        <v>0</v>
      </c>
      <c r="V43" s="39">
        <v>1</v>
      </c>
      <c r="W43" s="75">
        <f t="shared" si="24"/>
        <v>0.15</v>
      </c>
      <c r="X43" s="87">
        <f t="shared" si="25"/>
        <v>63</v>
      </c>
      <c r="Y43" s="83">
        <v>70</v>
      </c>
      <c r="Z43" s="39">
        <v>5</v>
      </c>
      <c r="AA43" s="82">
        <f t="shared" si="26"/>
        <v>0.75</v>
      </c>
      <c r="AB43" s="83">
        <v>66</v>
      </c>
      <c r="AC43" s="39">
        <v>2</v>
      </c>
      <c r="AD43" s="82">
        <f t="shared" si="27"/>
        <v>0.18</v>
      </c>
      <c r="AE43" s="83">
        <v>43</v>
      </c>
      <c r="AF43" s="39">
        <v>5</v>
      </c>
      <c r="AG43" s="82">
        <f t="shared" si="28"/>
        <v>0.3</v>
      </c>
      <c r="AH43" s="106">
        <f t="shared" si="29"/>
        <v>14</v>
      </c>
      <c r="AI43" s="101">
        <v>14</v>
      </c>
      <c r="AJ43" s="102">
        <f t="shared" si="30"/>
        <v>2.2400000000000002</v>
      </c>
      <c r="AK43" s="103">
        <f t="shared" si="31"/>
        <v>0.22400000000000003</v>
      </c>
    </row>
    <row r="44" spans="1:37">
      <c r="A44" s="41">
        <v>2440</v>
      </c>
      <c r="B44" s="45" t="s">
        <v>71</v>
      </c>
      <c r="C44" s="46" t="s">
        <v>182</v>
      </c>
      <c r="D44" s="48" t="s">
        <v>26</v>
      </c>
      <c r="E44" s="104">
        <f t="shared" si="16"/>
        <v>47</v>
      </c>
      <c r="F44" s="67">
        <f t="shared" si="17"/>
        <v>69</v>
      </c>
      <c r="G44" s="49">
        <v>36</v>
      </c>
      <c r="H44" s="47">
        <v>2</v>
      </c>
      <c r="I44" s="50">
        <f t="shared" si="18"/>
        <v>0.2</v>
      </c>
      <c r="J44" s="49">
        <v>70</v>
      </c>
      <c r="K44" s="47">
        <v>2</v>
      </c>
      <c r="L44" s="50">
        <f t="shared" si="19"/>
        <v>0.2</v>
      </c>
      <c r="M44" s="62">
        <v>100</v>
      </c>
      <c r="N44" s="39">
        <v>2</v>
      </c>
      <c r="O44" s="61">
        <f t="shared" si="20"/>
        <v>0.2</v>
      </c>
      <c r="P44" s="74" t="str">
        <f t="shared" si="21"/>
        <v>Neattiecas</v>
      </c>
      <c r="Q44" s="69">
        <v>0</v>
      </c>
      <c r="R44" s="39">
        <v>0</v>
      </c>
      <c r="S44" s="68">
        <f t="shared" si="22"/>
        <v>0</v>
      </c>
      <c r="T44" s="81">
        <f t="shared" si="23"/>
        <v>7</v>
      </c>
      <c r="U44" s="76">
        <v>7</v>
      </c>
      <c r="V44" s="39">
        <v>3</v>
      </c>
      <c r="W44" s="75">
        <f t="shared" si="24"/>
        <v>0.44999999999999996</v>
      </c>
      <c r="X44" s="87">
        <f t="shared" si="25"/>
        <v>61</v>
      </c>
      <c r="Y44" s="83">
        <v>75</v>
      </c>
      <c r="Z44" s="39">
        <v>3</v>
      </c>
      <c r="AA44" s="82">
        <f t="shared" si="26"/>
        <v>0.44999999999999996</v>
      </c>
      <c r="AB44" s="83">
        <v>65</v>
      </c>
      <c r="AC44" s="39">
        <v>2</v>
      </c>
      <c r="AD44" s="82">
        <f t="shared" si="27"/>
        <v>0.18</v>
      </c>
      <c r="AE44" s="83">
        <v>24</v>
      </c>
      <c r="AF44" s="39">
        <v>3</v>
      </c>
      <c r="AG44" s="82">
        <f t="shared" si="28"/>
        <v>0.18</v>
      </c>
      <c r="AH44" s="106">
        <f t="shared" si="29"/>
        <v>20</v>
      </c>
      <c r="AI44" s="101">
        <v>20</v>
      </c>
      <c r="AJ44" s="102">
        <f t="shared" si="30"/>
        <v>2.48</v>
      </c>
      <c r="AK44" s="103">
        <f t="shared" si="31"/>
        <v>0.248</v>
      </c>
    </row>
    <row r="45" spans="1:37">
      <c r="A45" s="41">
        <v>226</v>
      </c>
      <c r="B45" s="45" t="s">
        <v>27</v>
      </c>
      <c r="C45" s="46" t="s">
        <v>183</v>
      </c>
      <c r="D45" s="48" t="s">
        <v>27</v>
      </c>
      <c r="E45" s="104">
        <f t="shared" si="16"/>
        <v>47</v>
      </c>
      <c r="F45" s="67">
        <f t="shared" si="17"/>
        <v>71</v>
      </c>
      <c r="G45" s="49">
        <v>95</v>
      </c>
      <c r="H45" s="47">
        <v>5</v>
      </c>
      <c r="I45" s="50">
        <f t="shared" si="18"/>
        <v>0.5</v>
      </c>
      <c r="J45" s="49">
        <v>30</v>
      </c>
      <c r="K45" s="47">
        <v>3</v>
      </c>
      <c r="L45" s="50">
        <f t="shared" si="19"/>
        <v>0.30000000000000004</v>
      </c>
      <c r="M45" s="62">
        <v>0</v>
      </c>
      <c r="N45" s="39">
        <v>0</v>
      </c>
      <c r="O45" s="61">
        <f t="shared" si="20"/>
        <v>0</v>
      </c>
      <c r="P45" s="74" t="str">
        <f t="shared" si="21"/>
        <v>Neattiecas</v>
      </c>
      <c r="Q45" s="69">
        <v>0</v>
      </c>
      <c r="R45" s="39">
        <v>0</v>
      </c>
      <c r="S45" s="68">
        <f t="shared" si="22"/>
        <v>0</v>
      </c>
      <c r="T45" s="81">
        <f t="shared" si="23"/>
        <v>15</v>
      </c>
      <c r="U45" s="76">
        <v>15</v>
      </c>
      <c r="V45" s="39">
        <v>3</v>
      </c>
      <c r="W45" s="75">
        <f t="shared" si="24"/>
        <v>0.44999999999999996</v>
      </c>
      <c r="X45" s="87">
        <f t="shared" si="25"/>
        <v>27</v>
      </c>
      <c r="Y45" s="83">
        <v>24</v>
      </c>
      <c r="Z45" s="39">
        <v>1</v>
      </c>
      <c r="AA45" s="82">
        <f t="shared" si="26"/>
        <v>0.15</v>
      </c>
      <c r="AB45" s="83">
        <v>0</v>
      </c>
      <c r="AC45" s="39">
        <v>0</v>
      </c>
      <c r="AD45" s="82">
        <f t="shared" si="27"/>
        <v>0</v>
      </c>
      <c r="AE45" s="83">
        <v>35</v>
      </c>
      <c r="AF45" s="39">
        <v>1</v>
      </c>
      <c r="AG45" s="82">
        <f t="shared" si="28"/>
        <v>0.06</v>
      </c>
      <c r="AH45" s="106">
        <f t="shared" si="29"/>
        <v>44</v>
      </c>
      <c r="AI45" s="101">
        <v>44</v>
      </c>
      <c r="AJ45" s="102">
        <f t="shared" si="30"/>
        <v>2.6071428571428568</v>
      </c>
      <c r="AK45" s="103">
        <f t="shared" si="31"/>
        <v>0.26071428571428568</v>
      </c>
    </row>
    <row r="46" spans="1:37">
      <c r="A46" s="41">
        <v>2437</v>
      </c>
      <c r="B46" s="45" t="s">
        <v>70</v>
      </c>
      <c r="C46" s="46" t="s">
        <v>182</v>
      </c>
      <c r="D46" s="48" t="s">
        <v>38</v>
      </c>
      <c r="E46" s="104">
        <f t="shared" si="16"/>
        <v>46</v>
      </c>
      <c r="F46" s="67">
        <f t="shared" si="17"/>
        <v>37</v>
      </c>
      <c r="G46" s="49">
        <v>0</v>
      </c>
      <c r="H46" s="47">
        <v>4</v>
      </c>
      <c r="I46" s="50">
        <f t="shared" si="18"/>
        <v>0.4</v>
      </c>
      <c r="J46" s="49">
        <v>15</v>
      </c>
      <c r="K46" s="47">
        <v>4</v>
      </c>
      <c r="L46" s="50">
        <f t="shared" si="19"/>
        <v>0.4</v>
      </c>
      <c r="M46" s="62">
        <v>95</v>
      </c>
      <c r="N46" s="39">
        <v>4</v>
      </c>
      <c r="O46" s="61">
        <f t="shared" si="20"/>
        <v>0.4</v>
      </c>
      <c r="P46" s="74">
        <f t="shared" si="21"/>
        <v>84</v>
      </c>
      <c r="Q46" s="69">
        <v>84</v>
      </c>
      <c r="R46" s="39">
        <v>3</v>
      </c>
      <c r="S46" s="68">
        <f t="shared" si="22"/>
        <v>0.44999999999999996</v>
      </c>
      <c r="T46" s="81">
        <f t="shared" si="23"/>
        <v>8</v>
      </c>
      <c r="U46" s="76">
        <v>8</v>
      </c>
      <c r="V46" s="39">
        <v>1</v>
      </c>
      <c r="W46" s="75">
        <f t="shared" si="24"/>
        <v>0.15</v>
      </c>
      <c r="X46" s="87">
        <f t="shared" si="25"/>
        <v>54</v>
      </c>
      <c r="Y46" s="83">
        <v>79</v>
      </c>
      <c r="Z46" s="39">
        <v>4</v>
      </c>
      <c r="AA46" s="82">
        <f t="shared" si="26"/>
        <v>0.6</v>
      </c>
      <c r="AB46" s="83">
        <v>0</v>
      </c>
      <c r="AC46" s="39">
        <v>4</v>
      </c>
      <c r="AD46" s="82">
        <f t="shared" si="27"/>
        <v>0.36</v>
      </c>
      <c r="AE46" s="83">
        <v>70</v>
      </c>
      <c r="AF46" s="39">
        <v>4</v>
      </c>
      <c r="AG46" s="82">
        <f t="shared" si="28"/>
        <v>0.24</v>
      </c>
      <c r="AH46" s="106">
        <f t="shared" si="29"/>
        <v>18</v>
      </c>
      <c r="AI46" s="101">
        <v>18</v>
      </c>
      <c r="AJ46" s="102">
        <f t="shared" si="30"/>
        <v>3.3333333333333335</v>
      </c>
      <c r="AK46" s="103">
        <f t="shared" si="31"/>
        <v>0.33333333333333337</v>
      </c>
    </row>
    <row r="47" spans="1:37">
      <c r="A47" s="41">
        <v>1000361</v>
      </c>
      <c r="B47" s="45" t="s">
        <v>92</v>
      </c>
      <c r="C47" s="46" t="s">
        <v>182</v>
      </c>
      <c r="D47" s="48" t="s">
        <v>41</v>
      </c>
      <c r="E47" s="104">
        <f t="shared" si="16"/>
        <v>46</v>
      </c>
      <c r="F47" s="67">
        <f t="shared" si="17"/>
        <v>77</v>
      </c>
      <c r="G47" s="49">
        <v>100</v>
      </c>
      <c r="H47" s="47">
        <v>3</v>
      </c>
      <c r="I47" s="50">
        <f t="shared" si="18"/>
        <v>0.30000000000000004</v>
      </c>
      <c r="J47" s="49">
        <v>55</v>
      </c>
      <c r="K47" s="47">
        <v>4</v>
      </c>
      <c r="L47" s="50">
        <f t="shared" si="19"/>
        <v>0.4</v>
      </c>
      <c r="M47" s="62">
        <v>81</v>
      </c>
      <c r="N47" s="39">
        <v>4</v>
      </c>
      <c r="O47" s="61">
        <f t="shared" si="20"/>
        <v>0.4</v>
      </c>
      <c r="P47" s="74">
        <f t="shared" si="21"/>
        <v>63</v>
      </c>
      <c r="Q47" s="69">
        <v>63</v>
      </c>
      <c r="R47" s="39">
        <v>3</v>
      </c>
      <c r="S47" s="68">
        <f t="shared" si="22"/>
        <v>0.44999999999999996</v>
      </c>
      <c r="T47" s="81">
        <f t="shared" si="23"/>
        <v>5</v>
      </c>
      <c r="U47" s="76">
        <v>5</v>
      </c>
      <c r="V47" s="39">
        <v>5</v>
      </c>
      <c r="W47" s="75">
        <f t="shared" si="24"/>
        <v>0.75</v>
      </c>
      <c r="X47" s="87">
        <f t="shared" si="25"/>
        <v>43</v>
      </c>
      <c r="Y47" s="83">
        <v>70</v>
      </c>
      <c r="Z47" s="39">
        <v>4</v>
      </c>
      <c r="AA47" s="82">
        <f t="shared" si="26"/>
        <v>0.6</v>
      </c>
      <c r="AB47" s="83">
        <v>0</v>
      </c>
      <c r="AC47" s="39">
        <v>4</v>
      </c>
      <c r="AD47" s="82">
        <f t="shared" si="27"/>
        <v>0.36</v>
      </c>
      <c r="AE47" s="83">
        <v>39</v>
      </c>
      <c r="AF47" s="39">
        <v>4</v>
      </c>
      <c r="AG47" s="82">
        <f t="shared" si="28"/>
        <v>0.24</v>
      </c>
      <c r="AH47" s="106">
        <f t="shared" si="29"/>
        <v>28</v>
      </c>
      <c r="AI47" s="101">
        <v>28</v>
      </c>
      <c r="AJ47" s="102">
        <f t="shared" si="30"/>
        <v>3.8888888888888893</v>
      </c>
      <c r="AK47" s="103">
        <f t="shared" si="31"/>
        <v>0.38888888888888895</v>
      </c>
    </row>
    <row r="48" spans="1:37">
      <c r="A48" s="41">
        <v>2444</v>
      </c>
      <c r="B48" s="45" t="s">
        <v>75</v>
      </c>
      <c r="C48" s="46" t="s">
        <v>182</v>
      </c>
      <c r="D48" s="48" t="s">
        <v>48</v>
      </c>
      <c r="E48" s="104">
        <f t="shared" si="16"/>
        <v>46</v>
      </c>
      <c r="F48" s="67">
        <f t="shared" si="17"/>
        <v>48</v>
      </c>
      <c r="G48" s="49">
        <v>84</v>
      </c>
      <c r="H48" s="47">
        <v>5</v>
      </c>
      <c r="I48" s="50">
        <f t="shared" si="18"/>
        <v>0.5</v>
      </c>
      <c r="J48" s="49">
        <v>15</v>
      </c>
      <c r="K48" s="47">
        <v>5</v>
      </c>
      <c r="L48" s="50">
        <f t="shared" si="19"/>
        <v>0.5</v>
      </c>
      <c r="M48" s="62">
        <v>43</v>
      </c>
      <c r="N48" s="39">
        <v>4</v>
      </c>
      <c r="O48" s="61">
        <f t="shared" si="20"/>
        <v>0.4</v>
      </c>
      <c r="P48" s="74">
        <f t="shared" si="21"/>
        <v>77</v>
      </c>
      <c r="Q48" s="69">
        <v>77</v>
      </c>
      <c r="R48" s="39">
        <v>3</v>
      </c>
      <c r="S48" s="68">
        <f t="shared" si="22"/>
        <v>0.44999999999999996</v>
      </c>
      <c r="T48" s="81">
        <f t="shared" si="23"/>
        <v>32</v>
      </c>
      <c r="U48" s="76">
        <v>32</v>
      </c>
      <c r="V48" s="39">
        <v>5</v>
      </c>
      <c r="W48" s="75">
        <f t="shared" si="24"/>
        <v>0.75</v>
      </c>
      <c r="X48" s="87">
        <f t="shared" si="25"/>
        <v>44</v>
      </c>
      <c r="Y48" s="83">
        <v>56</v>
      </c>
      <c r="Z48" s="39">
        <v>2</v>
      </c>
      <c r="AA48" s="82">
        <f t="shared" si="26"/>
        <v>0.3</v>
      </c>
      <c r="AB48" s="83">
        <v>28</v>
      </c>
      <c r="AC48" s="39">
        <v>4</v>
      </c>
      <c r="AD48" s="82">
        <f t="shared" si="27"/>
        <v>0.36</v>
      </c>
      <c r="AE48" s="83">
        <v>63</v>
      </c>
      <c r="AF48" s="39">
        <v>2</v>
      </c>
      <c r="AG48" s="82">
        <f t="shared" si="28"/>
        <v>0.12</v>
      </c>
      <c r="AH48" s="106">
        <f t="shared" si="29"/>
        <v>30</v>
      </c>
      <c r="AI48" s="101">
        <v>30</v>
      </c>
      <c r="AJ48" s="102">
        <f t="shared" si="30"/>
        <v>3.7555555555555555</v>
      </c>
      <c r="AK48" s="103">
        <f t="shared" si="31"/>
        <v>0.37555555555555559</v>
      </c>
    </row>
    <row r="49" spans="1:37">
      <c r="A49" s="41">
        <v>207</v>
      </c>
      <c r="B49" s="45" t="s">
        <v>23</v>
      </c>
      <c r="C49" s="46" t="s">
        <v>183</v>
      </c>
      <c r="D49" s="48" t="s">
        <v>23</v>
      </c>
      <c r="E49" s="104">
        <f t="shared" si="16"/>
        <v>45</v>
      </c>
      <c r="F49" s="67">
        <f t="shared" si="17"/>
        <v>54</v>
      </c>
      <c r="G49" s="49">
        <v>92</v>
      </c>
      <c r="H49" s="47">
        <v>5</v>
      </c>
      <c r="I49" s="50">
        <f t="shared" si="18"/>
        <v>0.5</v>
      </c>
      <c r="J49" s="49">
        <v>25</v>
      </c>
      <c r="K49" s="47">
        <v>5</v>
      </c>
      <c r="L49" s="50">
        <f t="shared" si="19"/>
        <v>0.5</v>
      </c>
      <c r="M49" s="62">
        <v>34</v>
      </c>
      <c r="N49" s="39">
        <v>2</v>
      </c>
      <c r="O49" s="61">
        <f t="shared" si="20"/>
        <v>0.2</v>
      </c>
      <c r="P49" s="74" t="str">
        <f t="shared" si="21"/>
        <v>Neattiecas</v>
      </c>
      <c r="Q49" s="69">
        <v>0</v>
      </c>
      <c r="R49" s="39">
        <v>0</v>
      </c>
      <c r="S49" s="68">
        <f t="shared" si="22"/>
        <v>0</v>
      </c>
      <c r="T49" s="81">
        <f t="shared" si="23"/>
        <v>0</v>
      </c>
      <c r="U49" s="76">
        <v>0</v>
      </c>
      <c r="V49" s="39">
        <v>4</v>
      </c>
      <c r="W49" s="75">
        <f t="shared" si="24"/>
        <v>0.6</v>
      </c>
      <c r="X49" s="87">
        <f t="shared" si="25"/>
        <v>56</v>
      </c>
      <c r="Y49" s="83">
        <v>78</v>
      </c>
      <c r="Z49" s="39">
        <v>4</v>
      </c>
      <c r="AA49" s="82">
        <f t="shared" si="26"/>
        <v>0.6</v>
      </c>
      <c r="AB49" s="83">
        <v>0</v>
      </c>
      <c r="AC49" s="39">
        <v>3</v>
      </c>
      <c r="AD49" s="82">
        <f t="shared" si="27"/>
        <v>0.27</v>
      </c>
      <c r="AE49" s="83">
        <v>65</v>
      </c>
      <c r="AF49" s="39">
        <v>4</v>
      </c>
      <c r="AG49" s="82">
        <f t="shared" si="28"/>
        <v>0.24</v>
      </c>
      <c r="AH49" s="106">
        <f t="shared" si="29"/>
        <v>50</v>
      </c>
      <c r="AI49" s="101">
        <v>50</v>
      </c>
      <c r="AJ49" s="102">
        <f t="shared" si="30"/>
        <v>3.8800000000000003</v>
      </c>
      <c r="AK49" s="103">
        <f t="shared" si="31"/>
        <v>0.38800000000000007</v>
      </c>
    </row>
    <row r="50" spans="1:37">
      <c r="A50" s="41">
        <v>4874</v>
      </c>
      <c r="B50" s="45" t="s">
        <v>86</v>
      </c>
      <c r="C50" s="46" t="s">
        <v>185</v>
      </c>
      <c r="D50" s="48" t="s">
        <v>181</v>
      </c>
      <c r="E50" s="104">
        <f t="shared" si="16"/>
        <v>44</v>
      </c>
      <c r="F50" s="67">
        <f t="shared" si="17"/>
        <v>69</v>
      </c>
      <c r="G50" s="49">
        <v>95</v>
      </c>
      <c r="H50" s="47">
        <v>4</v>
      </c>
      <c r="I50" s="50">
        <f t="shared" si="18"/>
        <v>0.4</v>
      </c>
      <c r="J50" s="49">
        <v>55</v>
      </c>
      <c r="K50" s="47">
        <v>3</v>
      </c>
      <c r="L50" s="50">
        <f t="shared" si="19"/>
        <v>0.30000000000000004</v>
      </c>
      <c r="M50" s="62">
        <v>10</v>
      </c>
      <c r="N50" s="39">
        <v>1</v>
      </c>
      <c r="O50" s="61">
        <f t="shared" si="20"/>
        <v>0.1</v>
      </c>
      <c r="P50" s="74" t="str">
        <f t="shared" si="21"/>
        <v>Neattiecas</v>
      </c>
      <c r="Q50" s="69">
        <v>0</v>
      </c>
      <c r="R50" s="39">
        <v>0</v>
      </c>
      <c r="S50" s="68">
        <f t="shared" si="22"/>
        <v>0</v>
      </c>
      <c r="T50" s="81">
        <f t="shared" si="23"/>
        <v>0</v>
      </c>
      <c r="U50" s="76">
        <v>0</v>
      </c>
      <c r="V50" s="39">
        <v>3</v>
      </c>
      <c r="W50" s="75">
        <f t="shared" si="24"/>
        <v>0.44999999999999996</v>
      </c>
      <c r="X50" s="87">
        <f t="shared" si="25"/>
        <v>0</v>
      </c>
      <c r="Y50" s="83">
        <v>0</v>
      </c>
      <c r="Z50" s="39">
        <v>0</v>
      </c>
      <c r="AA50" s="82">
        <f t="shared" si="26"/>
        <v>0</v>
      </c>
      <c r="AB50" s="83">
        <v>0</v>
      </c>
      <c r="AC50" s="39">
        <v>1</v>
      </c>
      <c r="AD50" s="82">
        <f t="shared" si="27"/>
        <v>0.09</v>
      </c>
      <c r="AE50" s="83">
        <v>0</v>
      </c>
      <c r="AF50" s="39">
        <v>0</v>
      </c>
      <c r="AG50" s="82">
        <f t="shared" si="28"/>
        <v>0</v>
      </c>
      <c r="AH50" s="106">
        <f t="shared" si="29"/>
        <v>58</v>
      </c>
      <c r="AI50" s="101">
        <v>58</v>
      </c>
      <c r="AJ50" s="102">
        <f t="shared" si="30"/>
        <v>2.4814814814814818</v>
      </c>
      <c r="AK50" s="103">
        <f t="shared" si="31"/>
        <v>0.2481481481481482</v>
      </c>
    </row>
    <row r="51" spans="1:37">
      <c r="A51" s="41">
        <v>191</v>
      </c>
      <c r="B51" s="45" t="s">
        <v>17</v>
      </c>
      <c r="C51" s="46" t="s">
        <v>183</v>
      </c>
      <c r="D51" s="48" t="s">
        <v>17</v>
      </c>
      <c r="E51" s="104">
        <f t="shared" si="16"/>
        <v>44</v>
      </c>
      <c r="F51" s="67">
        <f t="shared" si="17"/>
        <v>76</v>
      </c>
      <c r="G51" s="49">
        <v>87</v>
      </c>
      <c r="H51" s="47">
        <v>5</v>
      </c>
      <c r="I51" s="50">
        <f t="shared" si="18"/>
        <v>0.5</v>
      </c>
      <c r="J51" s="49">
        <v>80</v>
      </c>
      <c r="K51" s="47">
        <v>4</v>
      </c>
      <c r="L51" s="50">
        <f t="shared" si="19"/>
        <v>0.4</v>
      </c>
      <c r="M51" s="62">
        <v>0</v>
      </c>
      <c r="N51" s="39">
        <v>1</v>
      </c>
      <c r="O51" s="61">
        <f t="shared" si="20"/>
        <v>0.1</v>
      </c>
      <c r="P51" s="74" t="str">
        <f t="shared" si="21"/>
        <v>Neattiecas</v>
      </c>
      <c r="Q51" s="69">
        <v>0</v>
      </c>
      <c r="R51" s="39">
        <v>0</v>
      </c>
      <c r="S51" s="68">
        <f t="shared" si="22"/>
        <v>0</v>
      </c>
      <c r="T51" s="81">
        <f t="shared" si="23"/>
        <v>0</v>
      </c>
      <c r="U51" s="76">
        <v>0</v>
      </c>
      <c r="V51" s="39">
        <v>5</v>
      </c>
      <c r="W51" s="75">
        <f t="shared" si="24"/>
        <v>0.75</v>
      </c>
      <c r="X51" s="87">
        <f t="shared" si="25"/>
        <v>43</v>
      </c>
      <c r="Y51" s="83">
        <v>51</v>
      </c>
      <c r="Z51" s="39">
        <v>3</v>
      </c>
      <c r="AA51" s="82">
        <f t="shared" si="26"/>
        <v>0.44999999999999996</v>
      </c>
      <c r="AB51" s="83">
        <v>0</v>
      </c>
      <c r="AC51" s="39">
        <v>1</v>
      </c>
      <c r="AD51" s="82">
        <f t="shared" si="27"/>
        <v>0.09</v>
      </c>
      <c r="AE51" s="83">
        <v>43</v>
      </c>
      <c r="AF51" s="39">
        <v>3</v>
      </c>
      <c r="AG51" s="82">
        <f t="shared" si="28"/>
        <v>0.18</v>
      </c>
      <c r="AH51" s="106">
        <f t="shared" si="29"/>
        <v>48</v>
      </c>
      <c r="AI51" s="101">
        <v>48</v>
      </c>
      <c r="AJ51" s="102">
        <f t="shared" si="30"/>
        <v>3.2933333333333334</v>
      </c>
      <c r="AK51" s="103">
        <f t="shared" si="31"/>
        <v>0.32933333333333337</v>
      </c>
    </row>
    <row r="52" spans="1:37">
      <c r="A52" s="41">
        <v>100003360</v>
      </c>
      <c r="B52" s="45" t="s">
        <v>98</v>
      </c>
      <c r="C52" s="46" t="s">
        <v>182</v>
      </c>
      <c r="D52" s="97" t="s">
        <v>4</v>
      </c>
      <c r="E52" s="104">
        <f t="shared" si="16"/>
        <v>43</v>
      </c>
      <c r="F52" s="105">
        <f t="shared" si="17"/>
        <v>49</v>
      </c>
      <c r="G52" s="98">
        <v>90</v>
      </c>
      <c r="H52" s="95">
        <v>2</v>
      </c>
      <c r="I52" s="99">
        <f t="shared" si="18"/>
        <v>0.2</v>
      </c>
      <c r="J52" s="98">
        <v>70</v>
      </c>
      <c r="K52" s="95">
        <v>2</v>
      </c>
      <c r="L52" s="99">
        <f t="shared" si="19"/>
        <v>0.2</v>
      </c>
      <c r="M52" s="62">
        <v>8</v>
      </c>
      <c r="N52" s="39">
        <v>3</v>
      </c>
      <c r="O52" s="99">
        <f t="shared" si="20"/>
        <v>0.30000000000000004</v>
      </c>
      <c r="P52" s="106">
        <f t="shared" si="21"/>
        <v>100</v>
      </c>
      <c r="Q52" s="100">
        <v>100</v>
      </c>
      <c r="R52" s="39">
        <v>1</v>
      </c>
      <c r="S52" s="99">
        <f t="shared" si="22"/>
        <v>0.15</v>
      </c>
      <c r="T52" s="106">
        <f t="shared" si="23"/>
        <v>46</v>
      </c>
      <c r="U52" s="100">
        <v>46</v>
      </c>
      <c r="V52" s="39">
        <v>2</v>
      </c>
      <c r="W52" s="99">
        <f t="shared" si="24"/>
        <v>0.3</v>
      </c>
      <c r="X52" s="106">
        <f t="shared" si="25"/>
        <v>24</v>
      </c>
      <c r="Y52" s="83">
        <v>41</v>
      </c>
      <c r="Z52" s="39">
        <v>2</v>
      </c>
      <c r="AA52" s="99">
        <f t="shared" si="26"/>
        <v>0.3</v>
      </c>
      <c r="AB52" s="83">
        <v>0</v>
      </c>
      <c r="AC52" s="39">
        <v>3</v>
      </c>
      <c r="AD52" s="99">
        <f t="shared" si="27"/>
        <v>0.27</v>
      </c>
      <c r="AE52" s="83">
        <v>35</v>
      </c>
      <c r="AF52" s="39">
        <v>2</v>
      </c>
      <c r="AG52" s="99">
        <f t="shared" si="28"/>
        <v>0.12</v>
      </c>
      <c r="AH52" s="106">
        <f t="shared" si="29"/>
        <v>42</v>
      </c>
      <c r="AI52" s="101">
        <v>42</v>
      </c>
      <c r="AJ52" s="102">
        <f t="shared" si="30"/>
        <v>2.0444444444444452</v>
      </c>
      <c r="AK52" s="103">
        <f t="shared" si="31"/>
        <v>0.20444444444444454</v>
      </c>
    </row>
    <row r="53" spans="1:37">
      <c r="A53" s="41">
        <v>248</v>
      </c>
      <c r="B53" s="45" t="s">
        <v>34</v>
      </c>
      <c r="C53" s="46" t="s">
        <v>182</v>
      </c>
      <c r="D53" s="48" t="s">
        <v>30</v>
      </c>
      <c r="E53" s="104">
        <f t="shared" si="16"/>
        <v>43</v>
      </c>
      <c r="F53" s="67">
        <f t="shared" si="17"/>
        <v>64</v>
      </c>
      <c r="G53" s="49">
        <v>96</v>
      </c>
      <c r="H53" s="47">
        <v>4</v>
      </c>
      <c r="I53" s="50">
        <f t="shared" si="18"/>
        <v>0.4</v>
      </c>
      <c r="J53" s="49">
        <v>85</v>
      </c>
      <c r="K53" s="47">
        <v>5</v>
      </c>
      <c r="L53" s="50">
        <f t="shared" si="19"/>
        <v>0.5</v>
      </c>
      <c r="M53" s="62">
        <v>5</v>
      </c>
      <c r="N53" s="39">
        <v>4</v>
      </c>
      <c r="O53" s="61">
        <f t="shared" si="20"/>
        <v>0.4</v>
      </c>
      <c r="P53" s="74">
        <f t="shared" si="21"/>
        <v>79</v>
      </c>
      <c r="Q53" s="69">
        <v>79</v>
      </c>
      <c r="R53" s="39">
        <v>4</v>
      </c>
      <c r="S53" s="68">
        <f t="shared" si="22"/>
        <v>0.6</v>
      </c>
      <c r="T53" s="81">
        <f t="shared" si="23"/>
        <v>0</v>
      </c>
      <c r="U53" s="76">
        <v>0</v>
      </c>
      <c r="V53" s="39">
        <v>4</v>
      </c>
      <c r="W53" s="75">
        <f t="shared" si="24"/>
        <v>0.6</v>
      </c>
      <c r="X53" s="87">
        <f t="shared" si="25"/>
        <v>28</v>
      </c>
      <c r="Y53" s="83">
        <v>30</v>
      </c>
      <c r="Z53" s="39">
        <v>5</v>
      </c>
      <c r="AA53" s="82">
        <f t="shared" si="26"/>
        <v>0.75</v>
      </c>
      <c r="AB53" s="83">
        <v>32</v>
      </c>
      <c r="AC53" s="39">
        <v>4</v>
      </c>
      <c r="AD53" s="82">
        <f t="shared" si="27"/>
        <v>0.36</v>
      </c>
      <c r="AE53" s="83">
        <v>20</v>
      </c>
      <c r="AF53" s="39">
        <v>5</v>
      </c>
      <c r="AG53" s="82">
        <f t="shared" si="28"/>
        <v>0.3</v>
      </c>
      <c r="AH53" s="106">
        <f t="shared" si="29"/>
        <v>38</v>
      </c>
      <c r="AI53" s="101">
        <v>38</v>
      </c>
      <c r="AJ53" s="102">
        <f t="shared" si="30"/>
        <v>4.3444444444444441</v>
      </c>
      <c r="AK53" s="103">
        <f t="shared" si="31"/>
        <v>0.43444444444444441</v>
      </c>
    </row>
    <row r="54" spans="1:37">
      <c r="A54" s="41">
        <v>2455</v>
      </c>
      <c r="B54" s="45" t="s">
        <v>83</v>
      </c>
      <c r="C54" s="46" t="s">
        <v>182</v>
      </c>
      <c r="D54" s="48" t="s">
        <v>30</v>
      </c>
      <c r="E54" s="104">
        <f t="shared" si="16"/>
        <v>42</v>
      </c>
      <c r="F54" s="67">
        <f t="shared" si="17"/>
        <v>51</v>
      </c>
      <c r="G54" s="49">
        <v>94</v>
      </c>
      <c r="H54" s="47">
        <v>3</v>
      </c>
      <c r="I54" s="50">
        <f t="shared" si="18"/>
        <v>0.30000000000000004</v>
      </c>
      <c r="J54" s="49">
        <v>15</v>
      </c>
      <c r="K54" s="47">
        <v>4</v>
      </c>
      <c r="L54" s="50">
        <f t="shared" si="19"/>
        <v>0.4</v>
      </c>
      <c r="M54" s="62">
        <v>55</v>
      </c>
      <c r="N54" s="39">
        <v>4</v>
      </c>
      <c r="O54" s="61">
        <f t="shared" si="20"/>
        <v>0.4</v>
      </c>
      <c r="P54" s="74" t="str">
        <f t="shared" si="21"/>
        <v>Neattiecas</v>
      </c>
      <c r="Q54" s="69">
        <v>0</v>
      </c>
      <c r="R54" s="39">
        <v>0</v>
      </c>
      <c r="S54" s="68">
        <f t="shared" si="22"/>
        <v>0</v>
      </c>
      <c r="T54" s="81">
        <f t="shared" si="23"/>
        <v>12</v>
      </c>
      <c r="U54" s="76">
        <v>12</v>
      </c>
      <c r="V54" s="39">
        <v>1</v>
      </c>
      <c r="W54" s="75">
        <f t="shared" si="24"/>
        <v>0.15</v>
      </c>
      <c r="X54" s="87">
        <f t="shared" si="25"/>
        <v>34</v>
      </c>
      <c r="Y54" s="83">
        <v>40</v>
      </c>
      <c r="Z54" s="39">
        <v>4</v>
      </c>
      <c r="AA54" s="82">
        <f t="shared" si="26"/>
        <v>0.6</v>
      </c>
      <c r="AB54" s="83">
        <v>0</v>
      </c>
      <c r="AC54" s="39">
        <v>4</v>
      </c>
      <c r="AD54" s="82">
        <f t="shared" si="27"/>
        <v>0.36</v>
      </c>
      <c r="AE54" s="83">
        <v>72</v>
      </c>
      <c r="AF54" s="39">
        <v>4</v>
      </c>
      <c r="AG54" s="82">
        <f t="shared" si="28"/>
        <v>0.24</v>
      </c>
      <c r="AH54" s="106">
        <f t="shared" si="29"/>
        <v>57</v>
      </c>
      <c r="AI54" s="101">
        <v>57</v>
      </c>
      <c r="AJ54" s="102">
        <f t="shared" si="30"/>
        <v>3.2666666666666671</v>
      </c>
      <c r="AK54" s="103">
        <f t="shared" si="31"/>
        <v>0.32666666666666672</v>
      </c>
    </row>
    <row r="55" spans="1:37">
      <c r="A55" s="41">
        <v>296</v>
      </c>
      <c r="B55" s="45" t="s">
        <v>43</v>
      </c>
      <c r="C55" s="46" t="s">
        <v>182</v>
      </c>
      <c r="D55" s="48" t="s">
        <v>90</v>
      </c>
      <c r="E55" s="104">
        <f t="shared" si="16"/>
        <v>41</v>
      </c>
      <c r="F55" s="67">
        <f t="shared" si="17"/>
        <v>55</v>
      </c>
      <c r="G55" s="49">
        <v>90</v>
      </c>
      <c r="H55" s="47">
        <v>4</v>
      </c>
      <c r="I55" s="50">
        <f t="shared" si="18"/>
        <v>0.4</v>
      </c>
      <c r="J55" s="49">
        <v>45</v>
      </c>
      <c r="K55" s="47">
        <v>5</v>
      </c>
      <c r="L55" s="50">
        <f t="shared" si="19"/>
        <v>0.5</v>
      </c>
      <c r="M55" s="62">
        <v>26</v>
      </c>
      <c r="N55" s="39">
        <v>3</v>
      </c>
      <c r="O55" s="61">
        <f t="shared" si="20"/>
        <v>0.30000000000000004</v>
      </c>
      <c r="P55" s="74">
        <f t="shared" si="21"/>
        <v>75</v>
      </c>
      <c r="Q55" s="69">
        <v>75</v>
      </c>
      <c r="R55" s="39">
        <v>2</v>
      </c>
      <c r="S55" s="68">
        <f t="shared" si="22"/>
        <v>0.3</v>
      </c>
      <c r="T55" s="81">
        <f t="shared" si="23"/>
        <v>3</v>
      </c>
      <c r="U55" s="76">
        <v>3</v>
      </c>
      <c r="V55" s="39">
        <v>5</v>
      </c>
      <c r="W55" s="75">
        <f t="shared" si="24"/>
        <v>0.75</v>
      </c>
      <c r="X55" s="87">
        <f t="shared" si="25"/>
        <v>37</v>
      </c>
      <c r="Y55" s="83">
        <v>20</v>
      </c>
      <c r="Z55" s="39">
        <v>1</v>
      </c>
      <c r="AA55" s="82">
        <f t="shared" si="26"/>
        <v>0.15</v>
      </c>
      <c r="AB55" s="83">
        <v>43</v>
      </c>
      <c r="AC55" s="39">
        <v>3</v>
      </c>
      <c r="AD55" s="82">
        <f t="shared" si="27"/>
        <v>0.27</v>
      </c>
      <c r="AE55" s="83">
        <v>55</v>
      </c>
      <c r="AF55" s="39">
        <v>1</v>
      </c>
      <c r="AG55" s="82">
        <f t="shared" si="28"/>
        <v>0.06</v>
      </c>
      <c r="AH55" s="106">
        <f t="shared" si="29"/>
        <v>54</v>
      </c>
      <c r="AI55" s="101">
        <v>54</v>
      </c>
      <c r="AJ55" s="102">
        <f t="shared" si="30"/>
        <v>3.0333333333333337</v>
      </c>
      <c r="AK55" s="103">
        <f t="shared" si="31"/>
        <v>0.3033333333333334</v>
      </c>
    </row>
    <row r="56" spans="1:37">
      <c r="A56" s="41">
        <v>171</v>
      </c>
      <c r="B56" s="45" t="s">
        <v>12</v>
      </c>
      <c r="C56" s="46" t="s">
        <v>182</v>
      </c>
      <c r="D56" s="48" t="s">
        <v>21</v>
      </c>
      <c r="E56" s="104">
        <f t="shared" si="16"/>
        <v>40</v>
      </c>
      <c r="F56" s="67">
        <f t="shared" si="17"/>
        <v>26</v>
      </c>
      <c r="G56" s="49">
        <v>36</v>
      </c>
      <c r="H56" s="47">
        <v>1</v>
      </c>
      <c r="I56" s="50">
        <f t="shared" si="18"/>
        <v>0.1</v>
      </c>
      <c r="J56" s="49">
        <v>15</v>
      </c>
      <c r="K56" s="47">
        <v>1</v>
      </c>
      <c r="L56" s="50">
        <f t="shared" si="19"/>
        <v>0.1</v>
      </c>
      <c r="M56" s="62">
        <v>0</v>
      </c>
      <c r="N56" s="39">
        <v>0</v>
      </c>
      <c r="O56" s="61">
        <f t="shared" si="20"/>
        <v>0</v>
      </c>
      <c r="P56" s="74" t="str">
        <f t="shared" si="21"/>
        <v>Neattiecas</v>
      </c>
      <c r="Q56" s="69">
        <v>0</v>
      </c>
      <c r="R56" s="39">
        <v>0</v>
      </c>
      <c r="S56" s="68">
        <f t="shared" si="22"/>
        <v>0</v>
      </c>
      <c r="T56" s="81">
        <f t="shared" si="23"/>
        <v>58</v>
      </c>
      <c r="U56" s="76">
        <v>58</v>
      </c>
      <c r="V56" s="39">
        <v>2</v>
      </c>
      <c r="W56" s="75">
        <f t="shared" si="24"/>
        <v>0.3</v>
      </c>
      <c r="X56" s="87">
        <f t="shared" si="25"/>
        <v>37</v>
      </c>
      <c r="Y56" s="83">
        <v>49</v>
      </c>
      <c r="Z56" s="39">
        <v>1</v>
      </c>
      <c r="AA56" s="82">
        <f t="shared" si="26"/>
        <v>0.15</v>
      </c>
      <c r="AB56" s="83">
        <v>28</v>
      </c>
      <c r="AC56" s="39">
        <v>1</v>
      </c>
      <c r="AD56" s="82">
        <f t="shared" si="27"/>
        <v>0.09</v>
      </c>
      <c r="AE56" s="83">
        <v>20</v>
      </c>
      <c r="AF56" s="39">
        <v>1</v>
      </c>
      <c r="AG56" s="82">
        <f t="shared" si="28"/>
        <v>0.06</v>
      </c>
      <c r="AH56" s="106">
        <f t="shared" si="29"/>
        <v>30</v>
      </c>
      <c r="AI56" s="101">
        <v>30</v>
      </c>
      <c r="AJ56" s="102">
        <f t="shared" si="30"/>
        <v>1.2307692307692311</v>
      </c>
      <c r="AK56" s="103">
        <f t="shared" si="31"/>
        <v>0.12307692307692311</v>
      </c>
    </row>
    <row r="57" spans="1:37">
      <c r="A57" s="41">
        <v>147</v>
      </c>
      <c r="B57" s="45" t="s">
        <v>5</v>
      </c>
      <c r="C57" s="46" t="s">
        <v>182</v>
      </c>
      <c r="D57" s="97" t="s">
        <v>1</v>
      </c>
      <c r="E57" s="104">
        <f t="shared" si="16"/>
        <v>40</v>
      </c>
      <c r="F57" s="105">
        <f t="shared" si="17"/>
        <v>20</v>
      </c>
      <c r="G57" s="98">
        <v>0</v>
      </c>
      <c r="H57" s="95">
        <v>0</v>
      </c>
      <c r="I57" s="99">
        <f t="shared" si="18"/>
        <v>0</v>
      </c>
      <c r="J57" s="98">
        <v>25</v>
      </c>
      <c r="K57" s="95">
        <v>2</v>
      </c>
      <c r="L57" s="99">
        <f t="shared" si="19"/>
        <v>0.2</v>
      </c>
      <c r="M57" s="62">
        <v>10</v>
      </c>
      <c r="N57" s="39">
        <v>1</v>
      </c>
      <c r="O57" s="99">
        <f t="shared" si="20"/>
        <v>0.1</v>
      </c>
      <c r="P57" s="106">
        <f t="shared" si="21"/>
        <v>50</v>
      </c>
      <c r="Q57" s="100">
        <v>50</v>
      </c>
      <c r="R57" s="39">
        <v>1</v>
      </c>
      <c r="S57" s="99">
        <f t="shared" si="22"/>
        <v>0.15</v>
      </c>
      <c r="T57" s="106">
        <f t="shared" si="23"/>
        <v>24</v>
      </c>
      <c r="U57" s="100">
        <v>24</v>
      </c>
      <c r="V57" s="39">
        <v>4</v>
      </c>
      <c r="W57" s="99">
        <f t="shared" si="24"/>
        <v>0.6</v>
      </c>
      <c r="X57" s="106">
        <f t="shared" si="25"/>
        <v>51</v>
      </c>
      <c r="Y57" s="83">
        <v>65</v>
      </c>
      <c r="Z57" s="39">
        <v>3</v>
      </c>
      <c r="AA57" s="99">
        <f t="shared" si="26"/>
        <v>0.44999999999999996</v>
      </c>
      <c r="AB57" s="83">
        <v>28</v>
      </c>
      <c r="AC57" s="39">
        <v>2</v>
      </c>
      <c r="AD57" s="99">
        <f t="shared" si="27"/>
        <v>0.18</v>
      </c>
      <c r="AE57" s="83">
        <v>39</v>
      </c>
      <c r="AF57" s="39">
        <v>3</v>
      </c>
      <c r="AG57" s="99">
        <f t="shared" si="28"/>
        <v>0.18</v>
      </c>
      <c r="AH57" s="106">
        <f t="shared" si="29"/>
        <v>63</v>
      </c>
      <c r="AI57" s="101">
        <v>63</v>
      </c>
      <c r="AJ57" s="102">
        <f t="shared" si="30"/>
        <v>2.3249999999999997</v>
      </c>
      <c r="AK57" s="103">
        <f t="shared" si="31"/>
        <v>0.23249999999999998</v>
      </c>
    </row>
    <row r="58" spans="1:37">
      <c r="A58" s="41">
        <v>2447</v>
      </c>
      <c r="B58" s="45" t="s">
        <v>77</v>
      </c>
      <c r="C58" s="46" t="s">
        <v>182</v>
      </c>
      <c r="D58" s="48" t="s">
        <v>13</v>
      </c>
      <c r="E58" s="104">
        <f t="shared" si="16"/>
        <v>39</v>
      </c>
      <c r="F58" s="67">
        <f t="shared" si="17"/>
        <v>22</v>
      </c>
      <c r="G58" s="49">
        <v>0</v>
      </c>
      <c r="H58" s="47">
        <v>2</v>
      </c>
      <c r="I58" s="50">
        <f t="shared" si="18"/>
        <v>0.2</v>
      </c>
      <c r="J58" s="49">
        <v>15</v>
      </c>
      <c r="K58" s="47">
        <v>2</v>
      </c>
      <c r="L58" s="50">
        <f t="shared" si="19"/>
        <v>0.2</v>
      </c>
      <c r="M58" s="62">
        <v>41</v>
      </c>
      <c r="N58" s="39">
        <v>3</v>
      </c>
      <c r="O58" s="61">
        <f t="shared" si="20"/>
        <v>0.30000000000000004</v>
      </c>
      <c r="P58" s="74">
        <f t="shared" si="21"/>
        <v>84</v>
      </c>
      <c r="Q58" s="69">
        <v>84</v>
      </c>
      <c r="R58" s="39">
        <v>2</v>
      </c>
      <c r="S58" s="68">
        <f t="shared" si="22"/>
        <v>0.3</v>
      </c>
      <c r="T58" s="81">
        <f t="shared" si="23"/>
        <v>6</v>
      </c>
      <c r="U58" s="76">
        <v>6</v>
      </c>
      <c r="V58" s="39">
        <v>1</v>
      </c>
      <c r="W58" s="75">
        <f t="shared" si="24"/>
        <v>0.15</v>
      </c>
      <c r="X58" s="87">
        <f t="shared" si="25"/>
        <v>39</v>
      </c>
      <c r="Y58" s="83">
        <v>64</v>
      </c>
      <c r="Z58" s="39">
        <v>3</v>
      </c>
      <c r="AA58" s="82">
        <f t="shared" si="26"/>
        <v>0.44999999999999996</v>
      </c>
      <c r="AB58" s="83">
        <v>0</v>
      </c>
      <c r="AC58" s="39">
        <v>4</v>
      </c>
      <c r="AD58" s="82">
        <f t="shared" si="27"/>
        <v>0.36</v>
      </c>
      <c r="AE58" s="83">
        <v>55</v>
      </c>
      <c r="AF58" s="39">
        <v>3</v>
      </c>
      <c r="AG58" s="82">
        <f t="shared" si="28"/>
        <v>0.18</v>
      </c>
      <c r="AH58" s="106">
        <f t="shared" si="29"/>
        <v>58</v>
      </c>
      <c r="AI58" s="101">
        <v>58</v>
      </c>
      <c r="AJ58" s="102">
        <f t="shared" si="30"/>
        <v>2.3777777777777782</v>
      </c>
      <c r="AK58" s="103">
        <f t="shared" si="31"/>
        <v>0.23777777777777784</v>
      </c>
    </row>
    <row r="59" spans="1:37">
      <c r="A59" s="41">
        <v>2443</v>
      </c>
      <c r="B59" s="45" t="s">
        <v>74</v>
      </c>
      <c r="C59" s="46" t="s">
        <v>182</v>
      </c>
      <c r="D59" s="48" t="s">
        <v>26</v>
      </c>
      <c r="E59" s="104">
        <f t="shared" si="16"/>
        <v>39</v>
      </c>
      <c r="F59" s="67">
        <f t="shared" si="17"/>
        <v>67</v>
      </c>
      <c r="G59" s="49">
        <v>87</v>
      </c>
      <c r="H59" s="47">
        <v>1</v>
      </c>
      <c r="I59" s="50">
        <f t="shared" si="18"/>
        <v>0.1</v>
      </c>
      <c r="J59" s="49">
        <v>40</v>
      </c>
      <c r="K59" s="47">
        <v>1</v>
      </c>
      <c r="L59" s="50">
        <f t="shared" si="19"/>
        <v>0.1</v>
      </c>
      <c r="M59" s="62">
        <v>70</v>
      </c>
      <c r="N59" s="39">
        <v>2</v>
      </c>
      <c r="O59" s="61">
        <f t="shared" si="20"/>
        <v>0.2</v>
      </c>
      <c r="P59" s="74">
        <f t="shared" si="21"/>
        <v>76</v>
      </c>
      <c r="Q59" s="69">
        <v>76</v>
      </c>
      <c r="R59" s="39">
        <v>1</v>
      </c>
      <c r="S59" s="68">
        <f t="shared" si="22"/>
        <v>0.15</v>
      </c>
      <c r="T59" s="81">
        <f t="shared" si="23"/>
        <v>9</v>
      </c>
      <c r="U59" s="76">
        <v>9</v>
      </c>
      <c r="V59" s="39">
        <v>2</v>
      </c>
      <c r="W59" s="75">
        <f t="shared" si="24"/>
        <v>0.3</v>
      </c>
      <c r="X59" s="87">
        <f t="shared" si="25"/>
        <v>0</v>
      </c>
      <c r="Y59" s="83">
        <v>0</v>
      </c>
      <c r="Z59" s="39">
        <v>0</v>
      </c>
      <c r="AA59" s="82">
        <f t="shared" si="26"/>
        <v>0</v>
      </c>
      <c r="AB59" s="83">
        <v>0</v>
      </c>
      <c r="AC59" s="39">
        <v>2</v>
      </c>
      <c r="AD59" s="82">
        <f t="shared" si="27"/>
        <v>0.18</v>
      </c>
      <c r="AE59" s="83">
        <v>0</v>
      </c>
      <c r="AF59" s="39">
        <v>0</v>
      </c>
      <c r="AG59" s="82">
        <f t="shared" si="28"/>
        <v>0</v>
      </c>
      <c r="AH59" s="106">
        <f t="shared" si="29"/>
        <v>38</v>
      </c>
      <c r="AI59" s="101">
        <v>38</v>
      </c>
      <c r="AJ59" s="102">
        <f t="shared" si="30"/>
        <v>1.492753623188406</v>
      </c>
      <c r="AK59" s="103">
        <f t="shared" si="31"/>
        <v>0.14927536231884062</v>
      </c>
    </row>
    <row r="60" spans="1:37">
      <c r="A60" s="41">
        <v>2396</v>
      </c>
      <c r="B60" s="45" t="s">
        <v>62</v>
      </c>
      <c r="C60" s="46" t="s">
        <v>184</v>
      </c>
      <c r="D60" s="48" t="s">
        <v>27</v>
      </c>
      <c r="E60" s="104">
        <f t="shared" si="16"/>
        <v>39</v>
      </c>
      <c r="F60" s="67">
        <f t="shared" si="17"/>
        <v>44</v>
      </c>
      <c r="G60" s="49">
        <v>94</v>
      </c>
      <c r="H60" s="47">
        <v>2</v>
      </c>
      <c r="I60" s="50">
        <f t="shared" si="18"/>
        <v>0.2</v>
      </c>
      <c r="J60" s="49">
        <v>45</v>
      </c>
      <c r="K60" s="47">
        <v>2</v>
      </c>
      <c r="L60" s="50">
        <f t="shared" si="19"/>
        <v>0.2</v>
      </c>
      <c r="M60" s="62">
        <v>10</v>
      </c>
      <c r="N60" s="39">
        <v>3</v>
      </c>
      <c r="O60" s="61">
        <f t="shared" si="20"/>
        <v>0.30000000000000004</v>
      </c>
      <c r="P60" s="74">
        <f t="shared" si="21"/>
        <v>83</v>
      </c>
      <c r="Q60" s="69">
        <v>83</v>
      </c>
      <c r="R60" s="39">
        <v>1</v>
      </c>
      <c r="S60" s="68">
        <f t="shared" si="22"/>
        <v>0.15</v>
      </c>
      <c r="T60" s="81">
        <f t="shared" si="23"/>
        <v>44</v>
      </c>
      <c r="U60" s="76">
        <v>44</v>
      </c>
      <c r="V60" s="39">
        <v>2</v>
      </c>
      <c r="W60" s="75">
        <f t="shared" si="24"/>
        <v>0.3</v>
      </c>
      <c r="X60" s="87">
        <f t="shared" si="25"/>
        <v>0</v>
      </c>
      <c r="Y60" s="83">
        <v>0</v>
      </c>
      <c r="Z60" s="39">
        <v>0</v>
      </c>
      <c r="AA60" s="82">
        <f t="shared" si="26"/>
        <v>0</v>
      </c>
      <c r="AB60" s="83">
        <v>0</v>
      </c>
      <c r="AC60" s="39">
        <v>3</v>
      </c>
      <c r="AD60" s="82">
        <f t="shared" si="27"/>
        <v>0.27</v>
      </c>
      <c r="AE60" s="83">
        <v>0</v>
      </c>
      <c r="AF60" s="39">
        <v>0</v>
      </c>
      <c r="AG60" s="82">
        <f t="shared" si="28"/>
        <v>0</v>
      </c>
      <c r="AH60" s="106">
        <f t="shared" si="29"/>
        <v>35</v>
      </c>
      <c r="AI60" s="101">
        <v>35</v>
      </c>
      <c r="AJ60" s="102">
        <f t="shared" si="30"/>
        <v>2.0579710144927539</v>
      </c>
      <c r="AK60" s="103">
        <f t="shared" si="31"/>
        <v>0.2057971014492754</v>
      </c>
    </row>
    <row r="61" spans="1:37">
      <c r="A61" s="41">
        <v>310</v>
      </c>
      <c r="B61" s="45" t="s">
        <v>48</v>
      </c>
      <c r="C61" s="46" t="s">
        <v>183</v>
      </c>
      <c r="D61" s="48" t="s">
        <v>48</v>
      </c>
      <c r="E61" s="104">
        <f t="shared" si="16"/>
        <v>39</v>
      </c>
      <c r="F61" s="67">
        <f t="shared" si="17"/>
        <v>53</v>
      </c>
      <c r="G61" s="49">
        <v>87</v>
      </c>
      <c r="H61" s="47">
        <v>4</v>
      </c>
      <c r="I61" s="50">
        <f t="shared" si="18"/>
        <v>0.4</v>
      </c>
      <c r="J61" s="49">
        <v>25</v>
      </c>
      <c r="K61" s="47">
        <v>3</v>
      </c>
      <c r="L61" s="50">
        <f t="shared" si="19"/>
        <v>0.30000000000000004</v>
      </c>
      <c r="M61" s="62">
        <v>0</v>
      </c>
      <c r="N61" s="39">
        <v>1</v>
      </c>
      <c r="O61" s="61">
        <f t="shared" si="20"/>
        <v>0.1</v>
      </c>
      <c r="P61" s="74" t="str">
        <f t="shared" si="21"/>
        <v>Neattiecas</v>
      </c>
      <c r="Q61" s="69">
        <v>0</v>
      </c>
      <c r="R61" s="39">
        <v>0</v>
      </c>
      <c r="S61" s="68">
        <f t="shared" si="22"/>
        <v>0</v>
      </c>
      <c r="T61" s="81">
        <f t="shared" si="23"/>
        <v>22</v>
      </c>
      <c r="U61" s="76">
        <v>22</v>
      </c>
      <c r="V61" s="39">
        <v>3</v>
      </c>
      <c r="W61" s="75">
        <f t="shared" si="24"/>
        <v>0.44999999999999996</v>
      </c>
      <c r="X61" s="87">
        <f t="shared" si="25"/>
        <v>0</v>
      </c>
      <c r="Y61" s="83">
        <v>0</v>
      </c>
      <c r="Z61" s="39">
        <v>0</v>
      </c>
      <c r="AA61" s="82">
        <f t="shared" si="26"/>
        <v>0</v>
      </c>
      <c r="AB61" s="83">
        <v>0</v>
      </c>
      <c r="AC61" s="39">
        <v>1</v>
      </c>
      <c r="AD61" s="82">
        <f t="shared" si="27"/>
        <v>0.09</v>
      </c>
      <c r="AE61" s="83">
        <v>0</v>
      </c>
      <c r="AF61" s="39">
        <v>0</v>
      </c>
      <c r="AG61" s="82">
        <f t="shared" si="28"/>
        <v>0</v>
      </c>
      <c r="AH61" s="106">
        <f t="shared" si="29"/>
        <v>40</v>
      </c>
      <c r="AI61" s="101">
        <v>40</v>
      </c>
      <c r="AJ61" s="102">
        <f t="shared" si="30"/>
        <v>2.4814814814814818</v>
      </c>
      <c r="AK61" s="103">
        <f t="shared" si="31"/>
        <v>0.2481481481481482</v>
      </c>
    </row>
    <row r="62" spans="1:37">
      <c r="A62" s="41">
        <v>146</v>
      </c>
      <c r="B62" s="45" t="s">
        <v>4</v>
      </c>
      <c r="C62" s="46" t="s">
        <v>183</v>
      </c>
      <c r="D62" s="48" t="s">
        <v>4</v>
      </c>
      <c r="E62" s="104">
        <f t="shared" si="16"/>
        <v>39</v>
      </c>
      <c r="F62" s="67">
        <f t="shared" si="17"/>
        <v>66</v>
      </c>
      <c r="G62" s="49">
        <v>100</v>
      </c>
      <c r="H62" s="47">
        <v>2</v>
      </c>
      <c r="I62" s="50">
        <f t="shared" si="18"/>
        <v>0.2</v>
      </c>
      <c r="J62" s="49">
        <v>40</v>
      </c>
      <c r="K62" s="47">
        <v>3</v>
      </c>
      <c r="L62" s="50">
        <f t="shared" si="19"/>
        <v>0.30000000000000004</v>
      </c>
      <c r="M62" s="62">
        <v>69</v>
      </c>
      <c r="N62" s="39">
        <v>3</v>
      </c>
      <c r="O62" s="61">
        <f t="shared" si="20"/>
        <v>0.30000000000000004</v>
      </c>
      <c r="P62" s="74" t="str">
        <f t="shared" si="21"/>
        <v>Neattiecas</v>
      </c>
      <c r="Q62" s="69">
        <v>0</v>
      </c>
      <c r="R62" s="39">
        <v>0</v>
      </c>
      <c r="S62" s="68">
        <f t="shared" si="22"/>
        <v>0</v>
      </c>
      <c r="T62" s="81">
        <f t="shared" si="23"/>
        <v>10</v>
      </c>
      <c r="U62" s="76">
        <v>10</v>
      </c>
      <c r="V62" s="39">
        <v>5</v>
      </c>
      <c r="W62" s="75">
        <f t="shared" si="24"/>
        <v>0.75</v>
      </c>
      <c r="X62" s="87">
        <f t="shared" si="25"/>
        <v>37</v>
      </c>
      <c r="Y62" s="83">
        <v>17</v>
      </c>
      <c r="Z62" s="39">
        <v>4</v>
      </c>
      <c r="AA62" s="82">
        <f t="shared" si="26"/>
        <v>0.6</v>
      </c>
      <c r="AB62" s="83">
        <v>66</v>
      </c>
      <c r="AC62" s="39">
        <v>3</v>
      </c>
      <c r="AD62" s="82">
        <f t="shared" si="27"/>
        <v>0.27</v>
      </c>
      <c r="AE62" s="83">
        <v>56</v>
      </c>
      <c r="AF62" s="39">
        <v>4</v>
      </c>
      <c r="AG62" s="82">
        <f t="shared" si="28"/>
        <v>0.24</v>
      </c>
      <c r="AH62" s="106">
        <f t="shared" si="29"/>
        <v>42</v>
      </c>
      <c r="AI62" s="101">
        <v>42</v>
      </c>
      <c r="AJ62" s="102">
        <f t="shared" si="30"/>
        <v>3.5466666666666669</v>
      </c>
      <c r="AK62" s="103">
        <f t="shared" si="31"/>
        <v>0.35466666666666669</v>
      </c>
    </row>
    <row r="63" spans="1:37">
      <c r="A63" s="41">
        <v>244</v>
      </c>
      <c r="B63" s="45" t="s">
        <v>32</v>
      </c>
      <c r="C63" s="46" t="s">
        <v>182</v>
      </c>
      <c r="D63" s="48" t="s">
        <v>38</v>
      </c>
      <c r="E63" s="104">
        <f t="shared" si="16"/>
        <v>39</v>
      </c>
      <c r="F63" s="67">
        <f t="shared" si="17"/>
        <v>73</v>
      </c>
      <c r="G63" s="49">
        <v>95</v>
      </c>
      <c r="H63" s="47">
        <v>5</v>
      </c>
      <c r="I63" s="50">
        <f t="shared" si="18"/>
        <v>0.5</v>
      </c>
      <c r="J63" s="49">
        <v>45</v>
      </c>
      <c r="K63" s="47">
        <v>4</v>
      </c>
      <c r="L63" s="50">
        <f t="shared" si="19"/>
        <v>0.4</v>
      </c>
      <c r="M63" s="62">
        <v>0</v>
      </c>
      <c r="N63" s="39">
        <v>0</v>
      </c>
      <c r="O63" s="61">
        <f t="shared" si="20"/>
        <v>0</v>
      </c>
      <c r="P63" s="74" t="str">
        <f t="shared" si="21"/>
        <v>Neattiecas</v>
      </c>
      <c r="Q63" s="69">
        <v>0</v>
      </c>
      <c r="R63" s="39">
        <v>0</v>
      </c>
      <c r="S63" s="68">
        <f t="shared" si="22"/>
        <v>0</v>
      </c>
      <c r="T63" s="81">
        <f t="shared" si="23"/>
        <v>5</v>
      </c>
      <c r="U63" s="76">
        <v>5</v>
      </c>
      <c r="V63" s="39">
        <v>4</v>
      </c>
      <c r="W63" s="75">
        <f t="shared" si="24"/>
        <v>0.6</v>
      </c>
      <c r="X63" s="87" t="str">
        <f t="shared" si="25"/>
        <v>Neattiecas</v>
      </c>
      <c r="Y63" s="83">
        <v>0</v>
      </c>
      <c r="Z63" s="39">
        <v>0</v>
      </c>
      <c r="AA63" s="82">
        <f t="shared" si="26"/>
        <v>0</v>
      </c>
      <c r="AB63" s="83">
        <v>0</v>
      </c>
      <c r="AC63" s="39">
        <v>0</v>
      </c>
      <c r="AD63" s="82">
        <f t="shared" si="27"/>
        <v>0</v>
      </c>
      <c r="AE63" s="83">
        <v>0</v>
      </c>
      <c r="AF63" s="39">
        <v>0</v>
      </c>
      <c r="AG63" s="82">
        <f t="shared" si="28"/>
        <v>0</v>
      </c>
      <c r="AH63" s="106">
        <f t="shared" si="29"/>
        <v>14</v>
      </c>
      <c r="AI63" s="101">
        <v>14</v>
      </c>
      <c r="AJ63" s="102">
        <f t="shared" si="30"/>
        <v>4.2857142857142856</v>
      </c>
      <c r="AK63" s="103">
        <f t="shared" si="31"/>
        <v>0.4285714285714286</v>
      </c>
    </row>
    <row r="64" spans="1:37">
      <c r="A64" s="41">
        <v>276</v>
      </c>
      <c r="B64" s="45" t="s">
        <v>39</v>
      </c>
      <c r="C64" s="46" t="s">
        <v>182</v>
      </c>
      <c r="D64" s="48" t="s">
        <v>41</v>
      </c>
      <c r="E64" s="104">
        <f t="shared" si="16"/>
        <v>38</v>
      </c>
      <c r="F64" s="67">
        <f t="shared" si="17"/>
        <v>46</v>
      </c>
      <c r="G64" s="49">
        <v>67</v>
      </c>
      <c r="H64" s="47">
        <v>3</v>
      </c>
      <c r="I64" s="50">
        <f t="shared" si="18"/>
        <v>0.30000000000000004</v>
      </c>
      <c r="J64" s="49">
        <v>20</v>
      </c>
      <c r="K64" s="47">
        <v>3</v>
      </c>
      <c r="L64" s="50">
        <f t="shared" si="19"/>
        <v>0.30000000000000004</v>
      </c>
      <c r="M64" s="62">
        <v>55</v>
      </c>
      <c r="N64" s="39">
        <v>2</v>
      </c>
      <c r="O64" s="61">
        <f t="shared" si="20"/>
        <v>0.2</v>
      </c>
      <c r="P64" s="74" t="str">
        <f t="shared" si="21"/>
        <v>Neattiecas</v>
      </c>
      <c r="Q64" s="69">
        <v>0</v>
      </c>
      <c r="R64" s="39">
        <v>0</v>
      </c>
      <c r="S64" s="68">
        <f t="shared" si="22"/>
        <v>0</v>
      </c>
      <c r="T64" s="81">
        <f t="shared" si="23"/>
        <v>23</v>
      </c>
      <c r="U64" s="76">
        <v>23</v>
      </c>
      <c r="V64" s="39">
        <v>1</v>
      </c>
      <c r="W64" s="75">
        <f t="shared" si="24"/>
        <v>0.15</v>
      </c>
      <c r="X64" s="87">
        <f t="shared" si="25"/>
        <v>0</v>
      </c>
      <c r="Y64" s="83">
        <v>0</v>
      </c>
      <c r="Z64" s="39">
        <v>0</v>
      </c>
      <c r="AA64" s="82">
        <f t="shared" si="26"/>
        <v>0</v>
      </c>
      <c r="AB64" s="83">
        <v>0</v>
      </c>
      <c r="AC64" s="39">
        <v>2</v>
      </c>
      <c r="AD64" s="82">
        <f t="shared" si="27"/>
        <v>0.18</v>
      </c>
      <c r="AE64" s="83">
        <v>0</v>
      </c>
      <c r="AF64" s="39">
        <v>0</v>
      </c>
      <c r="AG64" s="82">
        <f t="shared" si="28"/>
        <v>0</v>
      </c>
      <c r="AH64" s="106">
        <f t="shared" si="29"/>
        <v>50</v>
      </c>
      <c r="AI64" s="101">
        <v>50</v>
      </c>
      <c r="AJ64" s="102">
        <f t="shared" si="30"/>
        <v>2.092592592592593</v>
      </c>
      <c r="AK64" s="103">
        <f t="shared" si="31"/>
        <v>0.20925925925925931</v>
      </c>
    </row>
    <row r="65" spans="1:37">
      <c r="A65" s="41">
        <v>2390</v>
      </c>
      <c r="B65" s="45" t="s">
        <v>58</v>
      </c>
      <c r="C65" s="46" t="s">
        <v>182</v>
      </c>
      <c r="D65" s="48" t="s">
        <v>48</v>
      </c>
      <c r="E65" s="104">
        <f t="shared" si="16"/>
        <v>38</v>
      </c>
      <c r="F65" s="67">
        <f t="shared" si="17"/>
        <v>46</v>
      </c>
      <c r="G65" s="49">
        <v>78</v>
      </c>
      <c r="H65" s="47">
        <v>5</v>
      </c>
      <c r="I65" s="50">
        <f t="shared" si="18"/>
        <v>0.5</v>
      </c>
      <c r="J65" s="49">
        <v>35</v>
      </c>
      <c r="K65" s="47">
        <v>5</v>
      </c>
      <c r="L65" s="50">
        <f t="shared" si="19"/>
        <v>0.5</v>
      </c>
      <c r="M65" s="62">
        <v>13</v>
      </c>
      <c r="N65" s="39">
        <v>3</v>
      </c>
      <c r="O65" s="61">
        <f t="shared" si="20"/>
        <v>0.30000000000000004</v>
      </c>
      <c r="P65" s="74">
        <f t="shared" si="21"/>
        <v>100</v>
      </c>
      <c r="Q65" s="69">
        <v>100</v>
      </c>
      <c r="R65" s="39">
        <v>1</v>
      </c>
      <c r="S65" s="68">
        <f t="shared" si="22"/>
        <v>0.15</v>
      </c>
      <c r="T65" s="81">
        <f t="shared" si="23"/>
        <v>1</v>
      </c>
      <c r="U65" s="76">
        <v>1</v>
      </c>
      <c r="V65" s="39">
        <v>3</v>
      </c>
      <c r="W65" s="75">
        <f t="shared" si="24"/>
        <v>0.44999999999999996</v>
      </c>
      <c r="X65" s="87">
        <f t="shared" si="25"/>
        <v>15</v>
      </c>
      <c r="Y65" s="83">
        <v>26</v>
      </c>
      <c r="Z65" s="39">
        <v>1</v>
      </c>
      <c r="AA65" s="82">
        <f t="shared" si="26"/>
        <v>0.15</v>
      </c>
      <c r="AB65" s="83">
        <v>0</v>
      </c>
      <c r="AC65" s="39">
        <v>3</v>
      </c>
      <c r="AD65" s="82">
        <f t="shared" si="27"/>
        <v>0.27</v>
      </c>
      <c r="AE65" s="83">
        <v>55</v>
      </c>
      <c r="AF65" s="39">
        <v>1</v>
      </c>
      <c r="AG65" s="82">
        <f t="shared" si="28"/>
        <v>0.06</v>
      </c>
      <c r="AH65" s="106">
        <f t="shared" si="29"/>
        <v>62</v>
      </c>
      <c r="AI65" s="101">
        <v>62</v>
      </c>
      <c r="AJ65" s="102">
        <f t="shared" si="30"/>
        <v>2.6444444444444444</v>
      </c>
      <c r="AK65" s="103">
        <f t="shared" si="31"/>
        <v>0.26444444444444443</v>
      </c>
    </row>
    <row r="66" spans="1:37">
      <c r="A66" s="41">
        <v>2418</v>
      </c>
      <c r="B66" s="45" t="s">
        <v>68</v>
      </c>
      <c r="C66" s="46" t="s">
        <v>184</v>
      </c>
      <c r="D66" s="48" t="s">
        <v>21</v>
      </c>
      <c r="E66" s="104">
        <f t="shared" si="16"/>
        <v>37</v>
      </c>
      <c r="F66" s="67">
        <f t="shared" si="17"/>
        <v>68</v>
      </c>
      <c r="G66" s="49">
        <v>66</v>
      </c>
      <c r="H66" s="47">
        <v>4</v>
      </c>
      <c r="I66" s="50">
        <f t="shared" si="18"/>
        <v>0.4</v>
      </c>
      <c r="J66" s="49">
        <v>80</v>
      </c>
      <c r="K66" s="47">
        <v>2</v>
      </c>
      <c r="L66" s="50">
        <f t="shared" si="19"/>
        <v>0.2</v>
      </c>
      <c r="M66" s="62">
        <v>50</v>
      </c>
      <c r="N66" s="39">
        <v>1</v>
      </c>
      <c r="O66" s="61">
        <f t="shared" si="20"/>
        <v>0.1</v>
      </c>
      <c r="P66" s="74" t="str">
        <f t="shared" si="21"/>
        <v>Neattiecas</v>
      </c>
      <c r="Q66" s="69">
        <v>0</v>
      </c>
      <c r="R66" s="39">
        <v>0</v>
      </c>
      <c r="S66" s="68">
        <f t="shared" si="22"/>
        <v>0</v>
      </c>
      <c r="T66" s="81">
        <f t="shared" si="23"/>
        <v>1</v>
      </c>
      <c r="U66" s="76">
        <v>1</v>
      </c>
      <c r="V66" s="39">
        <v>2</v>
      </c>
      <c r="W66" s="75">
        <f t="shared" si="24"/>
        <v>0.3</v>
      </c>
      <c r="X66" s="87">
        <f t="shared" si="25"/>
        <v>16</v>
      </c>
      <c r="Y66" s="83">
        <v>24</v>
      </c>
      <c r="Z66" s="39">
        <v>2</v>
      </c>
      <c r="AA66" s="82">
        <f t="shared" si="26"/>
        <v>0.3</v>
      </c>
      <c r="AB66" s="83">
        <v>0</v>
      </c>
      <c r="AC66" s="39">
        <v>1</v>
      </c>
      <c r="AD66" s="82">
        <f t="shared" si="27"/>
        <v>0.09</v>
      </c>
      <c r="AE66" s="83">
        <v>10</v>
      </c>
      <c r="AF66" s="39">
        <v>2</v>
      </c>
      <c r="AG66" s="82">
        <f t="shared" si="28"/>
        <v>0.12</v>
      </c>
      <c r="AH66" s="106">
        <f t="shared" si="29"/>
        <v>40</v>
      </c>
      <c r="AI66" s="101">
        <v>40</v>
      </c>
      <c r="AJ66" s="102">
        <f t="shared" si="30"/>
        <v>2.0133333333333336</v>
      </c>
      <c r="AK66" s="103">
        <f t="shared" si="31"/>
        <v>0.20133333333333336</v>
      </c>
    </row>
    <row r="67" spans="1:37">
      <c r="A67" s="41">
        <v>195</v>
      </c>
      <c r="B67" s="45" t="s">
        <v>18</v>
      </c>
      <c r="C67" s="46" t="s">
        <v>182</v>
      </c>
      <c r="D67" s="48" t="s">
        <v>1</v>
      </c>
      <c r="E67" s="104">
        <f t="shared" ref="E67:E98" si="32">ROUND((G67*I67+J67*L67+M67*O67+Q67*S67+U67*W67+Y67*AA67+AB67*AD67+AE67*AG67+AI67*AK67)/(I67+L67+O67+S67+W67+AA67+AD67+AG67+AK67),0)</f>
        <v>37</v>
      </c>
      <c r="F67" s="67">
        <f t="shared" ref="F67:F98" si="33">ROUND((G67*I67+J67*L67+M67*O67)/(I67+L67+O67),0)</f>
        <v>62</v>
      </c>
      <c r="G67" s="49">
        <v>87</v>
      </c>
      <c r="H67" s="47">
        <v>3</v>
      </c>
      <c r="I67" s="50">
        <f t="shared" ref="I67:I98" si="34">H67*0.1</f>
        <v>0.30000000000000004</v>
      </c>
      <c r="J67" s="49">
        <v>25</v>
      </c>
      <c r="K67" s="47">
        <v>2</v>
      </c>
      <c r="L67" s="50">
        <f t="shared" ref="L67:L98" si="35">K67*0.1</f>
        <v>0.2</v>
      </c>
      <c r="M67" s="62">
        <v>0</v>
      </c>
      <c r="N67" s="39">
        <v>0</v>
      </c>
      <c r="O67" s="61">
        <f t="shared" ref="O67:O98" si="36">N67*0.1</f>
        <v>0</v>
      </c>
      <c r="P67" s="74" t="str">
        <f t="shared" ref="P67:P98" si="37">IF(R67&gt;0,Q67,"Neattiecas")</f>
        <v>Neattiecas</v>
      </c>
      <c r="Q67" s="69">
        <v>0</v>
      </c>
      <c r="R67" s="39">
        <v>0</v>
      </c>
      <c r="S67" s="68">
        <f t="shared" ref="S67:S98" si="38">R67*0.15</f>
        <v>0</v>
      </c>
      <c r="T67" s="81">
        <f t="shared" ref="T67:T98" si="39">U67</f>
        <v>0</v>
      </c>
      <c r="U67" s="76">
        <v>0</v>
      </c>
      <c r="V67" s="39">
        <v>2</v>
      </c>
      <c r="W67" s="75">
        <f t="shared" ref="W67:W98" si="40">V67*0.15</f>
        <v>0.3</v>
      </c>
      <c r="X67" s="87">
        <f t="shared" ref="X67:X98" si="41">IF(AA67+AD67+AG67&gt;0,ROUND((Y67*AA67+AB67*AD67+AE67*AG67)/(AA67+AD67+AG67),0),"Neattiecas")</f>
        <v>26</v>
      </c>
      <c r="Y67" s="83">
        <v>23</v>
      </c>
      <c r="Z67" s="39">
        <v>1</v>
      </c>
      <c r="AA67" s="82">
        <f t="shared" ref="AA67:AA98" si="42">Z67*0.15</f>
        <v>0.15</v>
      </c>
      <c r="AB67" s="83">
        <v>0</v>
      </c>
      <c r="AC67" s="39">
        <v>0</v>
      </c>
      <c r="AD67" s="82">
        <f t="shared" ref="AD67:AD98" si="43">AC67*0.09</f>
        <v>0</v>
      </c>
      <c r="AE67" s="83">
        <v>35</v>
      </c>
      <c r="AF67" s="39">
        <v>1</v>
      </c>
      <c r="AG67" s="82">
        <f t="shared" ref="AG67:AG98" si="44">AF67*0.06</f>
        <v>0.06</v>
      </c>
      <c r="AH67" s="106">
        <f t="shared" ref="AH67:AH98" si="45">AI67</f>
        <v>44</v>
      </c>
      <c r="AI67" s="101">
        <v>44</v>
      </c>
      <c r="AJ67" s="102">
        <f t="shared" ref="AJ67:AJ98" si="46">(I67+L67+O67+S67+W67+AA67+AD67+AG67)/(0.25+IF(I67&gt;0,0.1,0)+IF(O67&gt;0,0.1,0)+IF(S67&gt;0,0.15,0)+IF(AA67&gt;0,0.15,0)+IF(AD67&gt;0,0.09,0)+IF(AG67&gt;0,0.06,0))</f>
        <v>1.8035714285714284</v>
      </c>
      <c r="AK67" s="103">
        <f t="shared" ref="AK67:AK98" si="47">AJ67*0.1</f>
        <v>0.18035714285714285</v>
      </c>
    </row>
    <row r="68" spans="1:37">
      <c r="A68" s="41">
        <v>313</v>
      </c>
      <c r="B68" s="45" t="s">
        <v>49</v>
      </c>
      <c r="C68" s="46" t="s">
        <v>185</v>
      </c>
      <c r="D68" s="97" t="s">
        <v>181</v>
      </c>
      <c r="E68" s="104">
        <f t="shared" si="32"/>
        <v>36</v>
      </c>
      <c r="F68" s="105">
        <f t="shared" si="33"/>
        <v>65</v>
      </c>
      <c r="G68" s="98">
        <v>100</v>
      </c>
      <c r="H68" s="95">
        <v>3</v>
      </c>
      <c r="I68" s="99">
        <f t="shared" si="34"/>
        <v>0.30000000000000004</v>
      </c>
      <c r="J68" s="98">
        <v>30</v>
      </c>
      <c r="K68" s="95">
        <v>3</v>
      </c>
      <c r="L68" s="99">
        <f t="shared" si="35"/>
        <v>0.30000000000000004</v>
      </c>
      <c r="M68" s="62">
        <v>0</v>
      </c>
      <c r="N68" s="39">
        <v>0</v>
      </c>
      <c r="O68" s="99">
        <f t="shared" si="36"/>
        <v>0</v>
      </c>
      <c r="P68" s="106" t="str">
        <f t="shared" si="37"/>
        <v>Neattiecas</v>
      </c>
      <c r="Q68" s="100">
        <v>0</v>
      </c>
      <c r="R68" s="39">
        <v>0</v>
      </c>
      <c r="S68" s="99">
        <f t="shared" si="38"/>
        <v>0</v>
      </c>
      <c r="T68" s="106">
        <f t="shared" si="39"/>
        <v>0</v>
      </c>
      <c r="U68" s="100">
        <v>0</v>
      </c>
      <c r="V68" s="39">
        <v>3</v>
      </c>
      <c r="W68" s="99">
        <f t="shared" si="40"/>
        <v>0.44999999999999996</v>
      </c>
      <c r="X68" s="106">
        <f t="shared" si="41"/>
        <v>40</v>
      </c>
      <c r="Y68" s="83">
        <v>42</v>
      </c>
      <c r="Z68" s="39">
        <v>1</v>
      </c>
      <c r="AA68" s="99">
        <f t="shared" si="42"/>
        <v>0.15</v>
      </c>
      <c r="AB68" s="83">
        <v>0</v>
      </c>
      <c r="AC68" s="39">
        <v>0</v>
      </c>
      <c r="AD68" s="99">
        <f t="shared" si="43"/>
        <v>0</v>
      </c>
      <c r="AE68" s="83">
        <v>35</v>
      </c>
      <c r="AF68" s="39">
        <v>1</v>
      </c>
      <c r="AG68" s="99">
        <f t="shared" si="44"/>
        <v>0.06</v>
      </c>
      <c r="AH68" s="106">
        <f t="shared" si="45"/>
        <v>28</v>
      </c>
      <c r="AI68" s="101">
        <v>28</v>
      </c>
      <c r="AJ68" s="102">
        <f t="shared" si="46"/>
        <v>2.25</v>
      </c>
      <c r="AK68" s="103">
        <f t="shared" si="47"/>
        <v>0.22500000000000001</v>
      </c>
    </row>
    <row r="69" spans="1:37">
      <c r="A69" s="41">
        <v>260</v>
      </c>
      <c r="B69" s="45" t="s">
        <v>35</v>
      </c>
      <c r="C69" s="46" t="s">
        <v>185</v>
      </c>
      <c r="D69" s="48" t="s">
        <v>181</v>
      </c>
      <c r="E69" s="104">
        <f t="shared" si="32"/>
        <v>35</v>
      </c>
      <c r="F69" s="67">
        <f t="shared" si="33"/>
        <v>56</v>
      </c>
      <c r="G69" s="49">
        <v>95</v>
      </c>
      <c r="H69" s="47">
        <v>2</v>
      </c>
      <c r="I69" s="50">
        <f t="shared" si="34"/>
        <v>0.2</v>
      </c>
      <c r="J69" s="49">
        <v>45</v>
      </c>
      <c r="K69" s="47">
        <v>3</v>
      </c>
      <c r="L69" s="50">
        <f t="shared" si="35"/>
        <v>0.30000000000000004</v>
      </c>
      <c r="M69" s="62">
        <v>10</v>
      </c>
      <c r="N69" s="39">
        <v>1</v>
      </c>
      <c r="O69" s="61">
        <f t="shared" si="36"/>
        <v>0.1</v>
      </c>
      <c r="P69" s="74" t="str">
        <f t="shared" si="37"/>
        <v>Neattiecas</v>
      </c>
      <c r="Q69" s="69">
        <v>0</v>
      </c>
      <c r="R69" s="39">
        <v>0</v>
      </c>
      <c r="S69" s="68">
        <f t="shared" si="38"/>
        <v>0</v>
      </c>
      <c r="T69" s="81">
        <f t="shared" si="39"/>
        <v>0</v>
      </c>
      <c r="U69" s="76">
        <v>0</v>
      </c>
      <c r="V69" s="39">
        <v>2</v>
      </c>
      <c r="W69" s="75">
        <f t="shared" si="40"/>
        <v>0.3</v>
      </c>
      <c r="X69" s="87">
        <f t="shared" si="41"/>
        <v>0</v>
      </c>
      <c r="Y69" s="83">
        <v>0</v>
      </c>
      <c r="Z69" s="39">
        <v>0</v>
      </c>
      <c r="AA69" s="82">
        <f t="shared" si="42"/>
        <v>0</v>
      </c>
      <c r="AB69" s="83">
        <v>0</v>
      </c>
      <c r="AC69" s="39">
        <v>1</v>
      </c>
      <c r="AD69" s="82">
        <f t="shared" si="43"/>
        <v>0.09</v>
      </c>
      <c r="AE69" s="83">
        <v>0</v>
      </c>
      <c r="AF69" s="39">
        <v>0</v>
      </c>
      <c r="AG69" s="82">
        <f t="shared" si="44"/>
        <v>0</v>
      </c>
      <c r="AH69" s="106">
        <f t="shared" si="45"/>
        <v>44</v>
      </c>
      <c r="AI69" s="101">
        <v>44</v>
      </c>
      <c r="AJ69" s="102">
        <f t="shared" si="46"/>
        <v>1.8333333333333333</v>
      </c>
      <c r="AK69" s="103">
        <f t="shared" si="47"/>
        <v>0.18333333333333335</v>
      </c>
    </row>
    <row r="70" spans="1:37">
      <c r="A70" s="41">
        <v>11934</v>
      </c>
      <c r="B70" s="45" t="s">
        <v>90</v>
      </c>
      <c r="C70" s="46" t="s">
        <v>183</v>
      </c>
      <c r="D70" s="48" t="s">
        <v>90</v>
      </c>
      <c r="E70" s="104">
        <f t="shared" si="32"/>
        <v>35</v>
      </c>
      <c r="F70" s="67">
        <f t="shared" si="33"/>
        <v>41</v>
      </c>
      <c r="G70" s="49">
        <v>57</v>
      </c>
      <c r="H70" s="47">
        <v>3</v>
      </c>
      <c r="I70" s="50">
        <f t="shared" si="34"/>
        <v>0.30000000000000004</v>
      </c>
      <c r="J70" s="49">
        <v>25</v>
      </c>
      <c r="K70" s="47">
        <v>3</v>
      </c>
      <c r="L70" s="50">
        <f t="shared" si="35"/>
        <v>0.30000000000000004</v>
      </c>
      <c r="M70" s="62">
        <v>0</v>
      </c>
      <c r="N70" s="39">
        <v>0</v>
      </c>
      <c r="O70" s="61">
        <f t="shared" si="36"/>
        <v>0</v>
      </c>
      <c r="P70" s="74" t="str">
        <f t="shared" si="37"/>
        <v>Neattiecas</v>
      </c>
      <c r="Q70" s="69">
        <v>0</v>
      </c>
      <c r="R70" s="39">
        <v>0</v>
      </c>
      <c r="S70" s="68">
        <f t="shared" si="38"/>
        <v>0</v>
      </c>
      <c r="T70" s="81">
        <f t="shared" si="39"/>
        <v>0</v>
      </c>
      <c r="U70" s="76">
        <v>0</v>
      </c>
      <c r="V70" s="39">
        <v>3</v>
      </c>
      <c r="W70" s="75">
        <f t="shared" si="40"/>
        <v>0.44999999999999996</v>
      </c>
      <c r="X70" s="87">
        <f t="shared" si="41"/>
        <v>57</v>
      </c>
      <c r="Y70" s="83">
        <v>72</v>
      </c>
      <c r="Z70" s="39">
        <v>2</v>
      </c>
      <c r="AA70" s="82">
        <f t="shared" si="42"/>
        <v>0.3</v>
      </c>
      <c r="AB70" s="83">
        <v>0</v>
      </c>
      <c r="AC70" s="39">
        <v>0</v>
      </c>
      <c r="AD70" s="82">
        <f t="shared" si="43"/>
        <v>0</v>
      </c>
      <c r="AE70" s="83">
        <v>20</v>
      </c>
      <c r="AF70" s="39">
        <v>2</v>
      </c>
      <c r="AG70" s="82">
        <f t="shared" si="44"/>
        <v>0.12</v>
      </c>
      <c r="AH70" s="106">
        <f t="shared" si="45"/>
        <v>48</v>
      </c>
      <c r="AI70" s="101">
        <v>48</v>
      </c>
      <c r="AJ70" s="102">
        <f t="shared" si="46"/>
        <v>2.625</v>
      </c>
      <c r="AK70" s="103">
        <f t="shared" si="47"/>
        <v>0.26250000000000001</v>
      </c>
    </row>
    <row r="71" spans="1:37">
      <c r="A71" s="41">
        <v>247</v>
      </c>
      <c r="B71" s="45" t="s">
        <v>33</v>
      </c>
      <c r="C71" s="46" t="s">
        <v>182</v>
      </c>
      <c r="D71" s="48" t="s">
        <v>27</v>
      </c>
      <c r="E71" s="104">
        <f t="shared" si="32"/>
        <v>35</v>
      </c>
      <c r="F71" s="67">
        <f t="shared" si="33"/>
        <v>47</v>
      </c>
      <c r="G71" s="49">
        <v>87</v>
      </c>
      <c r="H71" s="47">
        <v>1</v>
      </c>
      <c r="I71" s="50">
        <f t="shared" si="34"/>
        <v>0.1</v>
      </c>
      <c r="J71" s="49">
        <v>65</v>
      </c>
      <c r="K71" s="47">
        <v>2</v>
      </c>
      <c r="L71" s="50">
        <f t="shared" si="35"/>
        <v>0.2</v>
      </c>
      <c r="M71" s="62">
        <v>10</v>
      </c>
      <c r="N71" s="39">
        <v>2</v>
      </c>
      <c r="O71" s="61">
        <f t="shared" si="36"/>
        <v>0.2</v>
      </c>
      <c r="P71" s="74" t="str">
        <f t="shared" si="37"/>
        <v>Neattiecas</v>
      </c>
      <c r="Q71" s="69">
        <v>0</v>
      </c>
      <c r="R71" s="39">
        <v>0</v>
      </c>
      <c r="S71" s="68">
        <f t="shared" si="38"/>
        <v>0</v>
      </c>
      <c r="T71" s="81">
        <f t="shared" si="39"/>
        <v>19</v>
      </c>
      <c r="U71" s="76">
        <v>19</v>
      </c>
      <c r="V71" s="39">
        <v>2</v>
      </c>
      <c r="W71" s="75">
        <f t="shared" si="40"/>
        <v>0.3</v>
      </c>
      <c r="X71" s="87">
        <f t="shared" si="41"/>
        <v>32</v>
      </c>
      <c r="Y71" s="83">
        <v>58</v>
      </c>
      <c r="Z71" s="39">
        <v>1</v>
      </c>
      <c r="AA71" s="82">
        <f t="shared" si="42"/>
        <v>0.15</v>
      </c>
      <c r="AB71" s="83">
        <v>0</v>
      </c>
      <c r="AC71" s="39">
        <v>2</v>
      </c>
      <c r="AD71" s="82">
        <f t="shared" si="43"/>
        <v>0.18</v>
      </c>
      <c r="AE71" s="83">
        <v>63</v>
      </c>
      <c r="AF71" s="39">
        <v>1</v>
      </c>
      <c r="AG71" s="82">
        <f t="shared" si="44"/>
        <v>0.06</v>
      </c>
      <c r="AH71" s="106">
        <f t="shared" si="45"/>
        <v>34</v>
      </c>
      <c r="AI71" s="101">
        <v>34</v>
      </c>
      <c r="AJ71" s="102">
        <f t="shared" si="46"/>
        <v>1.5866666666666669</v>
      </c>
      <c r="AK71" s="103">
        <f t="shared" si="47"/>
        <v>0.15866666666666671</v>
      </c>
    </row>
    <row r="72" spans="1:37">
      <c r="A72" s="41">
        <v>270</v>
      </c>
      <c r="B72" s="45" t="s">
        <v>38</v>
      </c>
      <c r="C72" s="46" t="s">
        <v>183</v>
      </c>
      <c r="D72" s="48" t="s">
        <v>38</v>
      </c>
      <c r="E72" s="104">
        <f t="shared" si="32"/>
        <v>35</v>
      </c>
      <c r="F72" s="67">
        <f t="shared" si="33"/>
        <v>51</v>
      </c>
      <c r="G72" s="49">
        <v>92</v>
      </c>
      <c r="H72" s="47">
        <v>4</v>
      </c>
      <c r="I72" s="50">
        <f t="shared" si="34"/>
        <v>0.4</v>
      </c>
      <c r="J72" s="49">
        <v>10</v>
      </c>
      <c r="K72" s="47">
        <v>4</v>
      </c>
      <c r="L72" s="50">
        <f t="shared" si="35"/>
        <v>0.4</v>
      </c>
      <c r="M72" s="62">
        <v>0</v>
      </c>
      <c r="N72" s="39">
        <v>0</v>
      </c>
      <c r="O72" s="61">
        <f t="shared" si="36"/>
        <v>0</v>
      </c>
      <c r="P72" s="74" t="str">
        <f t="shared" si="37"/>
        <v>Neattiecas</v>
      </c>
      <c r="Q72" s="69">
        <v>0</v>
      </c>
      <c r="R72" s="39">
        <v>0</v>
      </c>
      <c r="S72" s="68">
        <f t="shared" si="38"/>
        <v>0</v>
      </c>
      <c r="T72" s="81">
        <f t="shared" si="39"/>
        <v>2</v>
      </c>
      <c r="U72" s="76">
        <v>2</v>
      </c>
      <c r="V72" s="39">
        <v>4</v>
      </c>
      <c r="W72" s="75">
        <f t="shared" si="40"/>
        <v>0.6</v>
      </c>
      <c r="X72" s="87">
        <f t="shared" si="41"/>
        <v>59</v>
      </c>
      <c r="Y72" s="83">
        <v>62</v>
      </c>
      <c r="Z72" s="39">
        <v>1</v>
      </c>
      <c r="AA72" s="82">
        <f t="shared" si="42"/>
        <v>0.15</v>
      </c>
      <c r="AB72" s="83">
        <v>63</v>
      </c>
      <c r="AC72" s="39">
        <v>1</v>
      </c>
      <c r="AD72" s="82">
        <f t="shared" si="43"/>
        <v>0.09</v>
      </c>
      <c r="AE72" s="83">
        <v>43</v>
      </c>
      <c r="AF72" s="39">
        <v>1</v>
      </c>
      <c r="AG72" s="82">
        <f t="shared" si="44"/>
        <v>0.06</v>
      </c>
      <c r="AH72" s="106">
        <f t="shared" si="45"/>
        <v>35</v>
      </c>
      <c r="AI72" s="101">
        <v>35</v>
      </c>
      <c r="AJ72" s="102">
        <f t="shared" si="46"/>
        <v>2.6153846153846159</v>
      </c>
      <c r="AK72" s="103">
        <f t="shared" si="47"/>
        <v>0.26153846153846161</v>
      </c>
    </row>
    <row r="73" spans="1:37">
      <c r="A73" s="41">
        <v>2445</v>
      </c>
      <c r="B73" s="45" t="s">
        <v>76</v>
      </c>
      <c r="C73" s="46" t="s">
        <v>182</v>
      </c>
      <c r="D73" s="48" t="s">
        <v>48</v>
      </c>
      <c r="E73" s="104">
        <f t="shared" si="32"/>
        <v>35</v>
      </c>
      <c r="F73" s="67">
        <f t="shared" si="33"/>
        <v>50</v>
      </c>
      <c r="G73" s="49">
        <v>90</v>
      </c>
      <c r="H73" s="47">
        <v>5</v>
      </c>
      <c r="I73" s="50">
        <f t="shared" si="34"/>
        <v>0.5</v>
      </c>
      <c r="J73" s="49">
        <v>25</v>
      </c>
      <c r="K73" s="47">
        <v>5</v>
      </c>
      <c r="L73" s="50">
        <f t="shared" si="35"/>
        <v>0.5</v>
      </c>
      <c r="M73" s="62">
        <v>10</v>
      </c>
      <c r="N73" s="39">
        <v>2</v>
      </c>
      <c r="O73" s="61">
        <f t="shared" si="36"/>
        <v>0.2</v>
      </c>
      <c r="P73" s="74" t="str">
        <f t="shared" si="37"/>
        <v>Neattiecas</v>
      </c>
      <c r="Q73" s="69">
        <v>0</v>
      </c>
      <c r="R73" s="39">
        <v>0</v>
      </c>
      <c r="S73" s="68">
        <f t="shared" si="38"/>
        <v>0</v>
      </c>
      <c r="T73" s="81">
        <f t="shared" si="39"/>
        <v>1</v>
      </c>
      <c r="U73" s="76">
        <v>1</v>
      </c>
      <c r="V73" s="39">
        <v>5</v>
      </c>
      <c r="W73" s="75">
        <f t="shared" si="40"/>
        <v>0.75</v>
      </c>
      <c r="X73" s="87">
        <f t="shared" si="41"/>
        <v>40</v>
      </c>
      <c r="Y73" s="83">
        <v>54</v>
      </c>
      <c r="Z73" s="39">
        <v>3</v>
      </c>
      <c r="AA73" s="82">
        <f t="shared" si="42"/>
        <v>0.44999999999999996</v>
      </c>
      <c r="AB73" s="83">
        <v>0</v>
      </c>
      <c r="AC73" s="39">
        <v>2</v>
      </c>
      <c r="AD73" s="82">
        <f t="shared" si="43"/>
        <v>0.18</v>
      </c>
      <c r="AE73" s="83">
        <v>43</v>
      </c>
      <c r="AF73" s="39">
        <v>3</v>
      </c>
      <c r="AG73" s="82">
        <f t="shared" si="44"/>
        <v>0.18</v>
      </c>
      <c r="AH73" s="106">
        <f t="shared" si="45"/>
        <v>46</v>
      </c>
      <c r="AI73" s="101">
        <v>46</v>
      </c>
      <c r="AJ73" s="102">
        <f t="shared" si="46"/>
        <v>3.68</v>
      </c>
      <c r="AK73" s="103">
        <f t="shared" si="47"/>
        <v>0.36800000000000005</v>
      </c>
    </row>
    <row r="74" spans="1:37">
      <c r="A74" s="41">
        <v>100004200</v>
      </c>
      <c r="B74" s="45" t="s">
        <v>99</v>
      </c>
      <c r="C74" s="46" t="s">
        <v>185</v>
      </c>
      <c r="D74" s="48" t="s">
        <v>181</v>
      </c>
      <c r="E74" s="104">
        <f t="shared" si="32"/>
        <v>34</v>
      </c>
      <c r="F74" s="67">
        <f t="shared" si="33"/>
        <v>53</v>
      </c>
      <c r="G74" s="49">
        <v>95</v>
      </c>
      <c r="H74" s="47">
        <v>2</v>
      </c>
      <c r="I74" s="50">
        <f t="shared" si="34"/>
        <v>0.2</v>
      </c>
      <c r="J74" s="49">
        <v>10</v>
      </c>
      <c r="K74" s="47">
        <v>2</v>
      </c>
      <c r="L74" s="50">
        <f t="shared" si="35"/>
        <v>0.2</v>
      </c>
      <c r="M74" s="62">
        <v>55</v>
      </c>
      <c r="N74" s="39">
        <v>1</v>
      </c>
      <c r="O74" s="61">
        <f t="shared" si="36"/>
        <v>0.1</v>
      </c>
      <c r="P74" s="74" t="str">
        <f t="shared" si="37"/>
        <v>Neattiecas</v>
      </c>
      <c r="Q74" s="69">
        <v>0</v>
      </c>
      <c r="R74" s="39">
        <v>0</v>
      </c>
      <c r="S74" s="68">
        <f t="shared" si="38"/>
        <v>0</v>
      </c>
      <c r="T74" s="81">
        <f t="shared" si="39"/>
        <v>0</v>
      </c>
      <c r="U74" s="76">
        <v>0</v>
      </c>
      <c r="V74" s="39">
        <v>2</v>
      </c>
      <c r="W74" s="75">
        <f t="shared" si="40"/>
        <v>0.3</v>
      </c>
      <c r="X74" s="87">
        <f t="shared" si="41"/>
        <v>49</v>
      </c>
      <c r="Y74" s="83">
        <v>0</v>
      </c>
      <c r="Z74" s="39">
        <v>0</v>
      </c>
      <c r="AA74" s="82">
        <f t="shared" si="42"/>
        <v>0</v>
      </c>
      <c r="AB74" s="83">
        <v>49</v>
      </c>
      <c r="AC74" s="39">
        <v>1</v>
      </c>
      <c r="AD74" s="82">
        <f t="shared" si="43"/>
        <v>0.09</v>
      </c>
      <c r="AE74" s="83">
        <v>0</v>
      </c>
      <c r="AF74" s="39">
        <v>0</v>
      </c>
      <c r="AG74" s="82">
        <f t="shared" si="44"/>
        <v>0</v>
      </c>
      <c r="AH74" s="106">
        <f t="shared" si="45"/>
        <v>32</v>
      </c>
      <c r="AI74" s="101">
        <v>32</v>
      </c>
      <c r="AJ74" s="102">
        <f t="shared" si="46"/>
        <v>1.6481481481481484</v>
      </c>
      <c r="AK74" s="103">
        <f t="shared" si="47"/>
        <v>0.16481481481481486</v>
      </c>
    </row>
    <row r="75" spans="1:37">
      <c r="A75" s="41">
        <v>197</v>
      </c>
      <c r="B75" s="45" t="s">
        <v>20</v>
      </c>
      <c r="C75" s="46" t="s">
        <v>182</v>
      </c>
      <c r="D75" s="48" t="s">
        <v>4</v>
      </c>
      <c r="E75" s="104">
        <f t="shared" si="32"/>
        <v>34</v>
      </c>
      <c r="F75" s="67">
        <f t="shared" si="33"/>
        <v>49</v>
      </c>
      <c r="G75" s="49">
        <v>96</v>
      </c>
      <c r="H75" s="47">
        <v>2</v>
      </c>
      <c r="I75" s="50">
        <f t="shared" si="34"/>
        <v>0.2</v>
      </c>
      <c r="J75" s="49">
        <v>20</v>
      </c>
      <c r="K75" s="47">
        <v>3</v>
      </c>
      <c r="L75" s="50">
        <f t="shared" si="35"/>
        <v>0.30000000000000004</v>
      </c>
      <c r="M75" s="62">
        <v>45</v>
      </c>
      <c r="N75" s="39">
        <v>2</v>
      </c>
      <c r="O75" s="61">
        <f t="shared" si="36"/>
        <v>0.2</v>
      </c>
      <c r="P75" s="74">
        <f t="shared" si="37"/>
        <v>76</v>
      </c>
      <c r="Q75" s="69">
        <v>76</v>
      </c>
      <c r="R75" s="39">
        <v>1</v>
      </c>
      <c r="S75" s="68">
        <f t="shared" si="38"/>
        <v>0.15</v>
      </c>
      <c r="T75" s="81">
        <f t="shared" si="39"/>
        <v>0</v>
      </c>
      <c r="U75" s="76">
        <v>0</v>
      </c>
      <c r="V75" s="39">
        <v>5</v>
      </c>
      <c r="W75" s="75">
        <f t="shared" si="40"/>
        <v>0.75</v>
      </c>
      <c r="X75" s="87">
        <f t="shared" si="41"/>
        <v>45</v>
      </c>
      <c r="Y75" s="83">
        <v>63</v>
      </c>
      <c r="Z75" s="39">
        <v>3</v>
      </c>
      <c r="AA75" s="82">
        <f t="shared" si="42"/>
        <v>0.44999999999999996</v>
      </c>
      <c r="AB75" s="83">
        <v>0</v>
      </c>
      <c r="AC75" s="39">
        <v>2</v>
      </c>
      <c r="AD75" s="82">
        <f t="shared" si="43"/>
        <v>0.18</v>
      </c>
      <c r="AE75" s="83">
        <v>45</v>
      </c>
      <c r="AF75" s="39">
        <v>3</v>
      </c>
      <c r="AG75" s="82">
        <f t="shared" si="44"/>
        <v>0.18</v>
      </c>
      <c r="AH75" s="106">
        <f t="shared" si="45"/>
        <v>34</v>
      </c>
      <c r="AI75" s="101">
        <v>34</v>
      </c>
      <c r="AJ75" s="102">
        <f t="shared" si="46"/>
        <v>2.677777777777778</v>
      </c>
      <c r="AK75" s="103">
        <f t="shared" si="47"/>
        <v>0.26777777777777784</v>
      </c>
    </row>
    <row r="76" spans="1:37">
      <c r="A76" s="41">
        <v>167</v>
      </c>
      <c r="B76" s="45" t="s">
        <v>10</v>
      </c>
      <c r="C76" s="46" t="s">
        <v>184</v>
      </c>
      <c r="D76" s="48" t="s">
        <v>26</v>
      </c>
      <c r="E76" s="104">
        <f t="shared" si="32"/>
        <v>34</v>
      </c>
      <c r="F76" s="67">
        <f t="shared" si="33"/>
        <v>58</v>
      </c>
      <c r="G76" s="49">
        <v>96</v>
      </c>
      <c r="H76" s="47">
        <v>4</v>
      </c>
      <c r="I76" s="50">
        <f t="shared" si="34"/>
        <v>0.4</v>
      </c>
      <c r="J76" s="49">
        <v>30</v>
      </c>
      <c r="K76" s="47">
        <v>5</v>
      </c>
      <c r="L76" s="50">
        <f t="shared" si="35"/>
        <v>0.5</v>
      </c>
      <c r="M76" s="62">
        <v>45</v>
      </c>
      <c r="N76" s="39">
        <v>1</v>
      </c>
      <c r="O76" s="61">
        <f t="shared" si="36"/>
        <v>0.1</v>
      </c>
      <c r="P76" s="74" t="str">
        <f t="shared" si="37"/>
        <v>Neattiecas</v>
      </c>
      <c r="Q76" s="69">
        <v>0</v>
      </c>
      <c r="R76" s="39">
        <v>0</v>
      </c>
      <c r="S76" s="68">
        <f t="shared" si="38"/>
        <v>0</v>
      </c>
      <c r="T76" s="81">
        <f t="shared" si="39"/>
        <v>0</v>
      </c>
      <c r="U76" s="76">
        <v>0</v>
      </c>
      <c r="V76" s="39">
        <v>4</v>
      </c>
      <c r="W76" s="75">
        <f t="shared" si="40"/>
        <v>0.6</v>
      </c>
      <c r="X76" s="87">
        <f t="shared" si="41"/>
        <v>0</v>
      </c>
      <c r="Y76" s="83">
        <v>0</v>
      </c>
      <c r="Z76" s="39">
        <v>0</v>
      </c>
      <c r="AA76" s="82">
        <f t="shared" si="42"/>
        <v>0</v>
      </c>
      <c r="AB76" s="83">
        <v>0</v>
      </c>
      <c r="AC76" s="39">
        <v>1</v>
      </c>
      <c r="AD76" s="82">
        <f t="shared" si="43"/>
        <v>0.09</v>
      </c>
      <c r="AE76" s="83">
        <v>0</v>
      </c>
      <c r="AF76" s="39">
        <v>0</v>
      </c>
      <c r="AG76" s="82">
        <f t="shared" si="44"/>
        <v>0</v>
      </c>
      <c r="AH76" s="106">
        <f t="shared" si="45"/>
        <v>32</v>
      </c>
      <c r="AI76" s="101">
        <v>32</v>
      </c>
      <c r="AJ76" s="102">
        <f t="shared" si="46"/>
        <v>3.1296296296296302</v>
      </c>
      <c r="AK76" s="103">
        <f t="shared" si="47"/>
        <v>0.31296296296296305</v>
      </c>
    </row>
    <row r="77" spans="1:37">
      <c r="A77" s="41">
        <v>169</v>
      </c>
      <c r="B77" s="45" t="s">
        <v>11</v>
      </c>
      <c r="C77" s="46" t="s">
        <v>182</v>
      </c>
      <c r="D77" s="48" t="s">
        <v>17</v>
      </c>
      <c r="E77" s="104">
        <f t="shared" si="32"/>
        <v>34</v>
      </c>
      <c r="F77" s="67">
        <f t="shared" si="33"/>
        <v>52</v>
      </c>
      <c r="G77" s="49">
        <v>28</v>
      </c>
      <c r="H77" s="47">
        <v>5</v>
      </c>
      <c r="I77" s="50">
        <f t="shared" si="34"/>
        <v>0.5</v>
      </c>
      <c r="J77" s="49">
        <v>60</v>
      </c>
      <c r="K77" s="47">
        <v>4</v>
      </c>
      <c r="L77" s="50">
        <f t="shared" si="35"/>
        <v>0.4</v>
      </c>
      <c r="M77" s="62">
        <v>95</v>
      </c>
      <c r="N77" s="39">
        <v>2</v>
      </c>
      <c r="O77" s="61">
        <f t="shared" si="36"/>
        <v>0.2</v>
      </c>
      <c r="P77" s="74">
        <f t="shared" si="37"/>
        <v>100</v>
      </c>
      <c r="Q77" s="69">
        <v>100</v>
      </c>
      <c r="R77" s="39">
        <v>1</v>
      </c>
      <c r="S77" s="68">
        <f t="shared" si="38"/>
        <v>0.15</v>
      </c>
      <c r="T77" s="81">
        <f t="shared" si="39"/>
        <v>2</v>
      </c>
      <c r="U77" s="76">
        <v>2</v>
      </c>
      <c r="V77" s="39">
        <v>5</v>
      </c>
      <c r="W77" s="75">
        <f t="shared" si="40"/>
        <v>0.75</v>
      </c>
      <c r="X77" s="87">
        <f t="shared" si="41"/>
        <v>0</v>
      </c>
      <c r="Y77" s="83">
        <v>0</v>
      </c>
      <c r="Z77" s="39">
        <v>0</v>
      </c>
      <c r="AA77" s="82">
        <f t="shared" si="42"/>
        <v>0</v>
      </c>
      <c r="AB77" s="83">
        <v>0</v>
      </c>
      <c r="AC77" s="39">
        <v>2</v>
      </c>
      <c r="AD77" s="82">
        <f t="shared" si="43"/>
        <v>0.18</v>
      </c>
      <c r="AE77" s="83">
        <v>0</v>
      </c>
      <c r="AF77" s="39">
        <v>0</v>
      </c>
      <c r="AG77" s="82">
        <f t="shared" si="44"/>
        <v>0</v>
      </c>
      <c r="AH77" s="106">
        <f t="shared" si="45"/>
        <v>35</v>
      </c>
      <c r="AI77" s="101">
        <v>35</v>
      </c>
      <c r="AJ77" s="102">
        <f t="shared" si="46"/>
        <v>3.1594202898550727</v>
      </c>
      <c r="AK77" s="103">
        <f t="shared" si="47"/>
        <v>0.31594202898550727</v>
      </c>
    </row>
    <row r="78" spans="1:37">
      <c r="A78" s="41">
        <v>2407</v>
      </c>
      <c r="B78" s="45" t="s">
        <v>67</v>
      </c>
      <c r="C78" s="46" t="s">
        <v>182</v>
      </c>
      <c r="D78" s="48" t="s">
        <v>17</v>
      </c>
      <c r="E78" s="104">
        <f t="shared" si="32"/>
        <v>33</v>
      </c>
      <c r="F78" s="67">
        <f t="shared" si="33"/>
        <v>62</v>
      </c>
      <c r="G78" s="49">
        <v>87</v>
      </c>
      <c r="H78" s="47">
        <v>2</v>
      </c>
      <c r="I78" s="50">
        <f t="shared" si="34"/>
        <v>0.2</v>
      </c>
      <c r="J78" s="49">
        <v>25</v>
      </c>
      <c r="K78" s="47">
        <v>1</v>
      </c>
      <c r="L78" s="50">
        <f t="shared" si="35"/>
        <v>0.1</v>
      </c>
      <c r="M78" s="62">
        <v>55</v>
      </c>
      <c r="N78" s="39">
        <v>2</v>
      </c>
      <c r="O78" s="61">
        <f t="shared" si="36"/>
        <v>0.2</v>
      </c>
      <c r="P78" s="74" t="str">
        <f t="shared" si="37"/>
        <v>Neattiecas</v>
      </c>
      <c r="Q78" s="69">
        <v>0</v>
      </c>
      <c r="R78" s="39">
        <v>0</v>
      </c>
      <c r="S78" s="68">
        <f t="shared" si="38"/>
        <v>0</v>
      </c>
      <c r="T78" s="81">
        <f t="shared" si="39"/>
        <v>8</v>
      </c>
      <c r="U78" s="76">
        <v>8</v>
      </c>
      <c r="V78" s="39">
        <v>4</v>
      </c>
      <c r="W78" s="75">
        <f t="shared" si="40"/>
        <v>0.6</v>
      </c>
      <c r="X78" s="87">
        <f t="shared" si="41"/>
        <v>35</v>
      </c>
      <c r="Y78" s="83">
        <v>57</v>
      </c>
      <c r="Z78" s="39">
        <v>2</v>
      </c>
      <c r="AA78" s="82">
        <f t="shared" si="42"/>
        <v>0.3</v>
      </c>
      <c r="AB78" s="83">
        <v>0</v>
      </c>
      <c r="AC78" s="39">
        <v>2</v>
      </c>
      <c r="AD78" s="82">
        <f t="shared" si="43"/>
        <v>0.18</v>
      </c>
      <c r="AE78" s="83">
        <v>30</v>
      </c>
      <c r="AF78" s="39">
        <v>2</v>
      </c>
      <c r="AG78" s="82">
        <f t="shared" si="44"/>
        <v>0.12</v>
      </c>
      <c r="AH78" s="106">
        <f t="shared" si="45"/>
        <v>34</v>
      </c>
      <c r="AI78" s="101">
        <v>34</v>
      </c>
      <c r="AJ78" s="102">
        <f t="shared" si="46"/>
        <v>2.2666666666666671</v>
      </c>
      <c r="AK78" s="103">
        <f t="shared" si="47"/>
        <v>0.22666666666666671</v>
      </c>
    </row>
    <row r="79" spans="1:37">
      <c r="A79" s="41">
        <v>308</v>
      </c>
      <c r="B79" s="45" t="s">
        <v>46</v>
      </c>
      <c r="C79" s="46" t="s">
        <v>185</v>
      </c>
      <c r="D79" s="48" t="s">
        <v>181</v>
      </c>
      <c r="E79" s="104">
        <f t="shared" si="32"/>
        <v>32</v>
      </c>
      <c r="F79" s="67">
        <f t="shared" si="33"/>
        <v>35</v>
      </c>
      <c r="G79" s="49">
        <v>5</v>
      </c>
      <c r="H79" s="47">
        <v>1</v>
      </c>
      <c r="I79" s="50">
        <f t="shared" si="34"/>
        <v>0.1</v>
      </c>
      <c r="J79" s="49">
        <v>0</v>
      </c>
      <c r="K79" s="47">
        <v>1</v>
      </c>
      <c r="L79" s="50">
        <f t="shared" si="35"/>
        <v>0.1</v>
      </c>
      <c r="M79" s="62">
        <v>100</v>
      </c>
      <c r="N79" s="39">
        <v>1</v>
      </c>
      <c r="O79" s="61">
        <f t="shared" si="36"/>
        <v>0.1</v>
      </c>
      <c r="P79" s="74" t="str">
        <f t="shared" si="37"/>
        <v>Neattiecas</v>
      </c>
      <c r="Q79" s="69">
        <v>0</v>
      </c>
      <c r="R79" s="39">
        <v>0</v>
      </c>
      <c r="S79" s="68">
        <f t="shared" si="38"/>
        <v>0</v>
      </c>
      <c r="T79" s="81">
        <f t="shared" si="39"/>
        <v>17</v>
      </c>
      <c r="U79" s="76">
        <v>17</v>
      </c>
      <c r="V79" s="39">
        <v>1</v>
      </c>
      <c r="W79" s="75">
        <f t="shared" si="40"/>
        <v>0.15</v>
      </c>
      <c r="X79" s="87">
        <f t="shared" si="41"/>
        <v>61</v>
      </c>
      <c r="Y79" s="83">
        <v>0</v>
      </c>
      <c r="Z79" s="39">
        <v>0</v>
      </c>
      <c r="AA79" s="82">
        <f t="shared" si="42"/>
        <v>0</v>
      </c>
      <c r="AB79" s="83">
        <v>61</v>
      </c>
      <c r="AC79" s="39">
        <v>1</v>
      </c>
      <c r="AD79" s="82">
        <f t="shared" si="43"/>
        <v>0.09</v>
      </c>
      <c r="AE79" s="83">
        <v>0</v>
      </c>
      <c r="AF79" s="39">
        <v>0</v>
      </c>
      <c r="AG79" s="82">
        <f t="shared" si="44"/>
        <v>0</v>
      </c>
      <c r="AH79" s="106">
        <f t="shared" si="45"/>
        <v>21</v>
      </c>
      <c r="AI79" s="101">
        <v>21</v>
      </c>
      <c r="AJ79" s="102">
        <f t="shared" si="46"/>
        <v>1.0000000000000002</v>
      </c>
      <c r="AK79" s="103">
        <f t="shared" si="47"/>
        <v>0.10000000000000003</v>
      </c>
    </row>
    <row r="80" spans="1:37">
      <c r="A80" s="41">
        <v>2403</v>
      </c>
      <c r="B80" s="45" t="s">
        <v>65</v>
      </c>
      <c r="C80" s="46" t="s">
        <v>182</v>
      </c>
      <c r="D80" s="48" t="s">
        <v>13</v>
      </c>
      <c r="E80" s="104">
        <f t="shared" si="32"/>
        <v>32</v>
      </c>
      <c r="F80" s="67">
        <f t="shared" si="33"/>
        <v>24</v>
      </c>
      <c r="G80" s="49">
        <v>24</v>
      </c>
      <c r="H80" s="47">
        <v>3</v>
      </c>
      <c r="I80" s="50">
        <f t="shared" si="34"/>
        <v>0.30000000000000004</v>
      </c>
      <c r="J80" s="49">
        <v>25</v>
      </c>
      <c r="K80" s="47">
        <v>2</v>
      </c>
      <c r="L80" s="50">
        <f t="shared" si="35"/>
        <v>0.2</v>
      </c>
      <c r="M80" s="62">
        <v>0</v>
      </c>
      <c r="N80" s="39">
        <v>0</v>
      </c>
      <c r="O80" s="61">
        <f t="shared" si="36"/>
        <v>0</v>
      </c>
      <c r="P80" s="74" t="str">
        <f t="shared" si="37"/>
        <v>Neattiecas</v>
      </c>
      <c r="Q80" s="69">
        <v>0</v>
      </c>
      <c r="R80" s="39">
        <v>0</v>
      </c>
      <c r="S80" s="68">
        <f t="shared" si="38"/>
        <v>0</v>
      </c>
      <c r="T80" s="81">
        <f t="shared" si="39"/>
        <v>21</v>
      </c>
      <c r="U80" s="76">
        <v>21</v>
      </c>
      <c r="V80" s="39">
        <v>3</v>
      </c>
      <c r="W80" s="75">
        <f t="shared" si="40"/>
        <v>0.44999999999999996</v>
      </c>
      <c r="X80" s="87">
        <f t="shared" si="41"/>
        <v>54</v>
      </c>
      <c r="Y80" s="83">
        <v>68</v>
      </c>
      <c r="Z80" s="39">
        <v>2</v>
      </c>
      <c r="AA80" s="82">
        <f t="shared" si="42"/>
        <v>0.3</v>
      </c>
      <c r="AB80" s="83">
        <v>54</v>
      </c>
      <c r="AC80" s="39">
        <v>1</v>
      </c>
      <c r="AD80" s="82">
        <f t="shared" si="43"/>
        <v>0.09</v>
      </c>
      <c r="AE80" s="83">
        <v>20</v>
      </c>
      <c r="AF80" s="39">
        <v>2</v>
      </c>
      <c r="AG80" s="82">
        <f t="shared" si="44"/>
        <v>0.12</v>
      </c>
      <c r="AH80" s="106">
        <f t="shared" si="45"/>
        <v>21</v>
      </c>
      <c r="AI80" s="101">
        <v>21</v>
      </c>
      <c r="AJ80" s="102">
        <f t="shared" si="46"/>
        <v>2.2461538461538466</v>
      </c>
      <c r="AK80" s="103">
        <f t="shared" si="47"/>
        <v>0.22461538461538466</v>
      </c>
    </row>
    <row r="81" spans="1:37">
      <c r="A81" s="41">
        <v>100003146</v>
      </c>
      <c r="B81" s="45" t="s">
        <v>97</v>
      </c>
      <c r="C81" s="46" t="s">
        <v>182</v>
      </c>
      <c r="D81" s="48" t="s">
        <v>41</v>
      </c>
      <c r="E81" s="104">
        <f t="shared" si="32"/>
        <v>32</v>
      </c>
      <c r="F81" s="67">
        <f t="shared" si="33"/>
        <v>53</v>
      </c>
      <c r="G81" s="49">
        <v>66</v>
      </c>
      <c r="H81" s="47">
        <v>3</v>
      </c>
      <c r="I81" s="50">
        <f t="shared" si="34"/>
        <v>0.30000000000000004</v>
      </c>
      <c r="J81" s="49">
        <v>40</v>
      </c>
      <c r="K81" s="47">
        <v>3</v>
      </c>
      <c r="L81" s="50">
        <f t="shared" si="35"/>
        <v>0.30000000000000004</v>
      </c>
      <c r="M81" s="62">
        <v>0</v>
      </c>
      <c r="N81" s="39">
        <v>0</v>
      </c>
      <c r="O81" s="61">
        <f t="shared" si="36"/>
        <v>0</v>
      </c>
      <c r="P81" s="74" t="str">
        <f t="shared" si="37"/>
        <v>Neattiecas</v>
      </c>
      <c r="Q81" s="69">
        <v>0</v>
      </c>
      <c r="R81" s="39">
        <v>0</v>
      </c>
      <c r="S81" s="68">
        <f t="shared" si="38"/>
        <v>0</v>
      </c>
      <c r="T81" s="81">
        <f t="shared" si="39"/>
        <v>0</v>
      </c>
      <c r="U81" s="76">
        <v>0</v>
      </c>
      <c r="V81" s="39">
        <v>2</v>
      </c>
      <c r="W81" s="75">
        <f t="shared" si="40"/>
        <v>0.3</v>
      </c>
      <c r="X81" s="87">
        <f t="shared" si="41"/>
        <v>32</v>
      </c>
      <c r="Y81" s="83">
        <v>27</v>
      </c>
      <c r="Z81" s="39">
        <v>3</v>
      </c>
      <c r="AA81" s="82">
        <f t="shared" si="42"/>
        <v>0.44999999999999996</v>
      </c>
      <c r="AB81" s="83">
        <v>63</v>
      </c>
      <c r="AC81" s="39">
        <v>1</v>
      </c>
      <c r="AD81" s="82">
        <f t="shared" si="43"/>
        <v>0.09</v>
      </c>
      <c r="AE81" s="83">
        <v>28</v>
      </c>
      <c r="AF81" s="39">
        <v>3</v>
      </c>
      <c r="AG81" s="82">
        <f t="shared" si="44"/>
        <v>0.18</v>
      </c>
      <c r="AH81" s="106">
        <f t="shared" si="45"/>
        <v>20</v>
      </c>
      <c r="AI81" s="101">
        <v>20</v>
      </c>
      <c r="AJ81" s="102">
        <f t="shared" si="46"/>
        <v>2.4923076923076928</v>
      </c>
      <c r="AK81" s="103">
        <f t="shared" si="47"/>
        <v>0.24923076923076928</v>
      </c>
    </row>
    <row r="82" spans="1:37">
      <c r="A82" s="41">
        <v>141</v>
      </c>
      <c r="B82" s="45" t="s">
        <v>3</v>
      </c>
      <c r="C82" s="46" t="s">
        <v>182</v>
      </c>
      <c r="D82" s="48" t="s">
        <v>21</v>
      </c>
      <c r="E82" s="104">
        <f t="shared" si="32"/>
        <v>32</v>
      </c>
      <c r="F82" s="67">
        <f t="shared" si="33"/>
        <v>47</v>
      </c>
      <c r="G82" s="49">
        <v>90</v>
      </c>
      <c r="H82" s="47">
        <v>4</v>
      </c>
      <c r="I82" s="50">
        <f t="shared" si="34"/>
        <v>0.4</v>
      </c>
      <c r="J82" s="49">
        <v>10</v>
      </c>
      <c r="K82" s="47">
        <v>4</v>
      </c>
      <c r="L82" s="50">
        <f t="shared" si="35"/>
        <v>0.4</v>
      </c>
      <c r="M82" s="62">
        <v>39</v>
      </c>
      <c r="N82" s="39">
        <v>3</v>
      </c>
      <c r="O82" s="61">
        <f t="shared" si="36"/>
        <v>0.30000000000000004</v>
      </c>
      <c r="P82" s="74" t="str">
        <f t="shared" si="37"/>
        <v>Neattiecas</v>
      </c>
      <c r="Q82" s="69">
        <v>0</v>
      </c>
      <c r="R82" s="39">
        <v>0</v>
      </c>
      <c r="S82" s="68">
        <f t="shared" si="38"/>
        <v>0</v>
      </c>
      <c r="T82" s="81">
        <f t="shared" si="39"/>
        <v>0</v>
      </c>
      <c r="U82" s="76">
        <v>0</v>
      </c>
      <c r="V82" s="39">
        <v>5</v>
      </c>
      <c r="W82" s="75">
        <f t="shared" si="40"/>
        <v>0.75</v>
      </c>
      <c r="X82" s="87">
        <f t="shared" si="41"/>
        <v>34</v>
      </c>
      <c r="Y82" s="83">
        <v>35</v>
      </c>
      <c r="Z82" s="39">
        <v>3</v>
      </c>
      <c r="AA82" s="82">
        <f t="shared" si="42"/>
        <v>0.44999999999999996</v>
      </c>
      <c r="AB82" s="83">
        <v>28</v>
      </c>
      <c r="AC82" s="39">
        <v>3</v>
      </c>
      <c r="AD82" s="82">
        <f t="shared" si="43"/>
        <v>0.27</v>
      </c>
      <c r="AE82" s="83">
        <v>41</v>
      </c>
      <c r="AF82" s="39">
        <v>3</v>
      </c>
      <c r="AG82" s="82">
        <f t="shared" si="44"/>
        <v>0.18</v>
      </c>
      <c r="AH82" s="106">
        <f t="shared" si="45"/>
        <v>46</v>
      </c>
      <c r="AI82" s="101">
        <v>46</v>
      </c>
      <c r="AJ82" s="102">
        <f t="shared" si="46"/>
        <v>3.6666666666666665</v>
      </c>
      <c r="AK82" s="103">
        <f t="shared" si="47"/>
        <v>0.3666666666666667</v>
      </c>
    </row>
    <row r="83" spans="1:37">
      <c r="A83" s="41">
        <v>212</v>
      </c>
      <c r="B83" s="45" t="s">
        <v>24</v>
      </c>
      <c r="C83" s="46" t="s">
        <v>184</v>
      </c>
      <c r="D83" s="97" t="s">
        <v>27</v>
      </c>
      <c r="E83" s="104">
        <f t="shared" si="32"/>
        <v>32</v>
      </c>
      <c r="F83" s="105">
        <f t="shared" si="33"/>
        <v>64</v>
      </c>
      <c r="G83" s="98">
        <v>71</v>
      </c>
      <c r="H83" s="95">
        <v>3</v>
      </c>
      <c r="I83" s="99">
        <f t="shared" si="34"/>
        <v>0.30000000000000004</v>
      </c>
      <c r="J83" s="98">
        <v>60</v>
      </c>
      <c r="K83" s="95">
        <v>5</v>
      </c>
      <c r="L83" s="99">
        <f t="shared" si="35"/>
        <v>0.5</v>
      </c>
      <c r="M83" s="62">
        <v>0</v>
      </c>
      <c r="N83" s="39">
        <v>0</v>
      </c>
      <c r="O83" s="99">
        <f t="shared" si="36"/>
        <v>0</v>
      </c>
      <c r="P83" s="106" t="str">
        <f t="shared" si="37"/>
        <v>Neattiecas</v>
      </c>
      <c r="Q83" s="100">
        <v>0</v>
      </c>
      <c r="R83" s="39">
        <v>0</v>
      </c>
      <c r="S83" s="99">
        <f t="shared" si="38"/>
        <v>0</v>
      </c>
      <c r="T83" s="106">
        <f t="shared" si="39"/>
        <v>0</v>
      </c>
      <c r="U83" s="100">
        <v>0</v>
      </c>
      <c r="V83" s="39">
        <v>5</v>
      </c>
      <c r="W83" s="99">
        <f t="shared" si="40"/>
        <v>0.75</v>
      </c>
      <c r="X83" s="106">
        <f t="shared" si="41"/>
        <v>29</v>
      </c>
      <c r="Y83" s="83">
        <v>24</v>
      </c>
      <c r="Z83" s="39">
        <v>5</v>
      </c>
      <c r="AA83" s="99">
        <f t="shared" si="42"/>
        <v>0.75</v>
      </c>
      <c r="AB83" s="83">
        <v>0</v>
      </c>
      <c r="AC83" s="39">
        <v>0</v>
      </c>
      <c r="AD83" s="99">
        <f t="shared" si="43"/>
        <v>0</v>
      </c>
      <c r="AE83" s="83">
        <v>43</v>
      </c>
      <c r="AF83" s="39">
        <v>5</v>
      </c>
      <c r="AG83" s="99">
        <f t="shared" si="44"/>
        <v>0.3</v>
      </c>
      <c r="AH83" s="106">
        <f t="shared" si="45"/>
        <v>32</v>
      </c>
      <c r="AI83" s="101">
        <v>32</v>
      </c>
      <c r="AJ83" s="102">
        <f t="shared" si="46"/>
        <v>4.6428571428571415</v>
      </c>
      <c r="AK83" s="103">
        <f t="shared" si="47"/>
        <v>0.46428571428571419</v>
      </c>
    </row>
    <row r="84" spans="1:37">
      <c r="A84" s="41">
        <v>2400</v>
      </c>
      <c r="B84" s="45" t="s">
        <v>64</v>
      </c>
      <c r="C84" s="46" t="s">
        <v>182</v>
      </c>
      <c r="D84" s="48" t="s">
        <v>4</v>
      </c>
      <c r="E84" s="104">
        <f t="shared" si="32"/>
        <v>32</v>
      </c>
      <c r="F84" s="67">
        <f t="shared" si="33"/>
        <v>19</v>
      </c>
      <c r="G84" s="49">
        <v>4</v>
      </c>
      <c r="H84" s="47">
        <v>2</v>
      </c>
      <c r="I84" s="50">
        <f t="shared" si="34"/>
        <v>0.2</v>
      </c>
      <c r="J84" s="49">
        <v>25</v>
      </c>
      <c r="K84" s="47">
        <v>4</v>
      </c>
      <c r="L84" s="50">
        <f t="shared" si="35"/>
        <v>0.4</v>
      </c>
      <c r="M84" s="62">
        <v>21</v>
      </c>
      <c r="N84" s="39">
        <v>3</v>
      </c>
      <c r="O84" s="61">
        <f t="shared" si="36"/>
        <v>0.30000000000000004</v>
      </c>
      <c r="P84" s="74">
        <f t="shared" si="37"/>
        <v>38</v>
      </c>
      <c r="Q84" s="69">
        <v>38</v>
      </c>
      <c r="R84" s="39">
        <v>2</v>
      </c>
      <c r="S84" s="68">
        <f t="shared" si="38"/>
        <v>0.3</v>
      </c>
      <c r="T84" s="81">
        <f t="shared" si="39"/>
        <v>58</v>
      </c>
      <c r="U84" s="76">
        <v>58</v>
      </c>
      <c r="V84" s="39">
        <v>4</v>
      </c>
      <c r="W84" s="75">
        <f t="shared" si="40"/>
        <v>0.6</v>
      </c>
      <c r="X84" s="87">
        <f t="shared" si="41"/>
        <v>18</v>
      </c>
      <c r="Y84" s="83">
        <v>25</v>
      </c>
      <c r="Z84" s="39">
        <v>2</v>
      </c>
      <c r="AA84" s="82">
        <f t="shared" si="42"/>
        <v>0.3</v>
      </c>
      <c r="AB84" s="83">
        <v>0</v>
      </c>
      <c r="AC84" s="39">
        <v>3</v>
      </c>
      <c r="AD84" s="82">
        <f t="shared" si="43"/>
        <v>0.27</v>
      </c>
      <c r="AE84" s="83">
        <v>43</v>
      </c>
      <c r="AF84" s="39">
        <v>2</v>
      </c>
      <c r="AG84" s="82">
        <f t="shared" si="44"/>
        <v>0.12</v>
      </c>
      <c r="AH84" s="106">
        <f t="shared" si="45"/>
        <v>42</v>
      </c>
      <c r="AI84" s="101">
        <v>42</v>
      </c>
      <c r="AJ84" s="102">
        <f t="shared" si="46"/>
        <v>2.7666666666666671</v>
      </c>
      <c r="AK84" s="103">
        <f t="shared" si="47"/>
        <v>0.27666666666666673</v>
      </c>
    </row>
    <row r="85" spans="1:37">
      <c r="A85" s="41">
        <v>100004201</v>
      </c>
      <c r="B85" s="45" t="s">
        <v>100</v>
      </c>
      <c r="C85" s="46" t="s">
        <v>185</v>
      </c>
      <c r="D85" s="48" t="s">
        <v>181</v>
      </c>
      <c r="E85" s="104">
        <f t="shared" si="32"/>
        <v>29</v>
      </c>
      <c r="F85" s="67">
        <f t="shared" si="33"/>
        <v>3</v>
      </c>
      <c r="G85" s="49">
        <v>5</v>
      </c>
      <c r="H85" s="47">
        <v>1</v>
      </c>
      <c r="I85" s="50">
        <f t="shared" si="34"/>
        <v>0.1</v>
      </c>
      <c r="J85" s="49">
        <v>0</v>
      </c>
      <c r="K85" s="47">
        <v>1</v>
      </c>
      <c r="L85" s="50">
        <f t="shared" si="35"/>
        <v>0.1</v>
      </c>
      <c r="M85" s="62">
        <v>0</v>
      </c>
      <c r="N85" s="39">
        <v>0</v>
      </c>
      <c r="O85" s="61">
        <f t="shared" si="36"/>
        <v>0</v>
      </c>
      <c r="P85" s="74" t="str">
        <f t="shared" si="37"/>
        <v>Neattiecas</v>
      </c>
      <c r="Q85" s="69">
        <v>0</v>
      </c>
      <c r="R85" s="39">
        <v>0</v>
      </c>
      <c r="S85" s="68">
        <f t="shared" si="38"/>
        <v>0</v>
      </c>
      <c r="T85" s="81">
        <f t="shared" si="39"/>
        <v>57</v>
      </c>
      <c r="U85" s="76">
        <v>57</v>
      </c>
      <c r="V85" s="39">
        <v>1</v>
      </c>
      <c r="W85" s="75">
        <f t="shared" si="40"/>
        <v>0.15</v>
      </c>
      <c r="X85" s="87">
        <f t="shared" si="41"/>
        <v>36</v>
      </c>
      <c r="Y85" s="83">
        <v>0</v>
      </c>
      <c r="Z85" s="39">
        <v>0</v>
      </c>
      <c r="AA85" s="82">
        <f t="shared" si="42"/>
        <v>0</v>
      </c>
      <c r="AB85" s="83">
        <v>36</v>
      </c>
      <c r="AC85" s="39">
        <v>1</v>
      </c>
      <c r="AD85" s="82">
        <f t="shared" si="43"/>
        <v>0.09</v>
      </c>
      <c r="AE85" s="83">
        <v>0</v>
      </c>
      <c r="AF85" s="39">
        <v>0</v>
      </c>
      <c r="AG85" s="82">
        <f t="shared" si="44"/>
        <v>0</v>
      </c>
      <c r="AH85" s="106">
        <f t="shared" si="45"/>
        <v>36</v>
      </c>
      <c r="AI85" s="101">
        <v>36</v>
      </c>
      <c r="AJ85" s="102">
        <f t="shared" si="46"/>
        <v>1</v>
      </c>
      <c r="AK85" s="103">
        <f t="shared" si="47"/>
        <v>0.1</v>
      </c>
    </row>
    <row r="86" spans="1:37">
      <c r="A86" s="41">
        <v>300</v>
      </c>
      <c r="B86" s="45" t="s">
        <v>44</v>
      </c>
      <c r="C86" s="46" t="s">
        <v>182</v>
      </c>
      <c r="D86" s="48" t="s">
        <v>17</v>
      </c>
      <c r="E86" s="104">
        <f t="shared" si="32"/>
        <v>29</v>
      </c>
      <c r="F86" s="67">
        <f t="shared" si="33"/>
        <v>8</v>
      </c>
      <c r="G86" s="49">
        <v>0</v>
      </c>
      <c r="H86" s="47">
        <v>2</v>
      </c>
      <c r="I86" s="50">
        <f t="shared" si="34"/>
        <v>0.2</v>
      </c>
      <c r="J86" s="49">
        <v>25</v>
      </c>
      <c r="K86" s="47">
        <v>1</v>
      </c>
      <c r="L86" s="50">
        <f t="shared" si="35"/>
        <v>0.1</v>
      </c>
      <c r="M86" s="62">
        <v>0</v>
      </c>
      <c r="N86" s="39">
        <v>0</v>
      </c>
      <c r="O86" s="61">
        <f t="shared" si="36"/>
        <v>0</v>
      </c>
      <c r="P86" s="74" t="str">
        <f t="shared" si="37"/>
        <v>Neattiecas</v>
      </c>
      <c r="Q86" s="69">
        <v>0</v>
      </c>
      <c r="R86" s="39">
        <v>0</v>
      </c>
      <c r="S86" s="68">
        <f t="shared" si="38"/>
        <v>0</v>
      </c>
      <c r="T86" s="81">
        <f t="shared" si="39"/>
        <v>0</v>
      </c>
      <c r="U86" s="76">
        <v>0</v>
      </c>
      <c r="V86" s="39">
        <v>1</v>
      </c>
      <c r="W86" s="75">
        <f t="shared" si="40"/>
        <v>0.15</v>
      </c>
      <c r="X86" s="87">
        <f t="shared" si="41"/>
        <v>57</v>
      </c>
      <c r="Y86" s="83">
        <v>66</v>
      </c>
      <c r="Z86" s="39">
        <v>1</v>
      </c>
      <c r="AA86" s="82">
        <f t="shared" si="42"/>
        <v>0.15</v>
      </c>
      <c r="AB86" s="83">
        <v>69</v>
      </c>
      <c r="AC86" s="39">
        <v>1</v>
      </c>
      <c r="AD86" s="82">
        <f t="shared" si="43"/>
        <v>0.09</v>
      </c>
      <c r="AE86" s="83">
        <v>15</v>
      </c>
      <c r="AF86" s="39">
        <v>1</v>
      </c>
      <c r="AG86" s="82">
        <f t="shared" si="44"/>
        <v>0.06</v>
      </c>
      <c r="AH86" s="106">
        <f t="shared" si="45"/>
        <v>46</v>
      </c>
      <c r="AI86" s="101">
        <v>46</v>
      </c>
      <c r="AJ86" s="102">
        <f t="shared" si="46"/>
        <v>1.153846153846154</v>
      </c>
      <c r="AK86" s="103">
        <f t="shared" si="47"/>
        <v>0.1153846153846154</v>
      </c>
    </row>
    <row r="87" spans="1:37">
      <c r="A87" s="41">
        <v>206</v>
      </c>
      <c r="B87" s="45" t="s">
        <v>22</v>
      </c>
      <c r="C87" s="46" t="s">
        <v>182</v>
      </c>
      <c r="D87" s="48" t="s">
        <v>13</v>
      </c>
      <c r="E87" s="104">
        <f t="shared" si="32"/>
        <v>28</v>
      </c>
      <c r="F87" s="67">
        <f t="shared" si="33"/>
        <v>42</v>
      </c>
      <c r="G87" s="49">
        <v>57</v>
      </c>
      <c r="H87" s="47">
        <v>3</v>
      </c>
      <c r="I87" s="50">
        <f t="shared" si="34"/>
        <v>0.30000000000000004</v>
      </c>
      <c r="J87" s="49">
        <v>0</v>
      </c>
      <c r="K87" s="47">
        <v>3</v>
      </c>
      <c r="L87" s="50">
        <f t="shared" si="35"/>
        <v>0.30000000000000004</v>
      </c>
      <c r="M87" s="62">
        <v>82</v>
      </c>
      <c r="N87" s="39">
        <v>2</v>
      </c>
      <c r="O87" s="61">
        <f t="shared" si="36"/>
        <v>0.2</v>
      </c>
      <c r="P87" s="74" t="str">
        <f t="shared" si="37"/>
        <v>Neattiecas</v>
      </c>
      <c r="Q87" s="69">
        <v>0</v>
      </c>
      <c r="R87" s="39">
        <v>0</v>
      </c>
      <c r="S87" s="68">
        <f t="shared" si="38"/>
        <v>0</v>
      </c>
      <c r="T87" s="81">
        <f t="shared" si="39"/>
        <v>5</v>
      </c>
      <c r="U87" s="76">
        <v>5</v>
      </c>
      <c r="V87" s="39">
        <v>3</v>
      </c>
      <c r="W87" s="75">
        <f t="shared" si="40"/>
        <v>0.44999999999999996</v>
      </c>
      <c r="X87" s="87">
        <f t="shared" si="41"/>
        <v>0</v>
      </c>
      <c r="Y87" s="83">
        <v>0</v>
      </c>
      <c r="Z87" s="39">
        <v>0</v>
      </c>
      <c r="AA87" s="82">
        <f t="shared" si="42"/>
        <v>0</v>
      </c>
      <c r="AB87" s="83">
        <v>0</v>
      </c>
      <c r="AC87" s="39">
        <v>2</v>
      </c>
      <c r="AD87" s="82">
        <f t="shared" si="43"/>
        <v>0.18</v>
      </c>
      <c r="AE87" s="83">
        <v>0</v>
      </c>
      <c r="AF87" s="39">
        <v>0</v>
      </c>
      <c r="AG87" s="82">
        <f t="shared" si="44"/>
        <v>0</v>
      </c>
      <c r="AH87" s="106">
        <f t="shared" si="45"/>
        <v>46</v>
      </c>
      <c r="AI87" s="101">
        <v>46</v>
      </c>
      <c r="AJ87" s="102">
        <f t="shared" si="46"/>
        <v>2.6481481481481484</v>
      </c>
      <c r="AK87" s="103">
        <f t="shared" si="47"/>
        <v>0.26481481481481484</v>
      </c>
    </row>
    <row r="88" spans="1:37">
      <c r="A88" s="41">
        <v>1000300</v>
      </c>
      <c r="B88" s="45" t="s">
        <v>91</v>
      </c>
      <c r="C88" s="46" t="s">
        <v>182</v>
      </c>
      <c r="D88" s="48" t="s">
        <v>41</v>
      </c>
      <c r="E88" s="104">
        <f t="shared" si="32"/>
        <v>27</v>
      </c>
      <c r="F88" s="67">
        <f t="shared" si="33"/>
        <v>21</v>
      </c>
      <c r="G88" s="49">
        <v>4</v>
      </c>
      <c r="H88" s="47">
        <v>4</v>
      </c>
      <c r="I88" s="50">
        <f t="shared" si="34"/>
        <v>0.4</v>
      </c>
      <c r="J88" s="49">
        <v>25</v>
      </c>
      <c r="K88" s="47">
        <v>3</v>
      </c>
      <c r="L88" s="50">
        <f t="shared" si="35"/>
        <v>0.30000000000000004</v>
      </c>
      <c r="M88" s="62">
        <v>32</v>
      </c>
      <c r="N88" s="39">
        <v>5</v>
      </c>
      <c r="O88" s="61">
        <f t="shared" si="36"/>
        <v>0.5</v>
      </c>
      <c r="P88" s="74">
        <f t="shared" si="37"/>
        <v>50</v>
      </c>
      <c r="Q88" s="69">
        <v>50</v>
      </c>
      <c r="R88" s="39">
        <v>4</v>
      </c>
      <c r="S88" s="68">
        <f t="shared" si="38"/>
        <v>0.6</v>
      </c>
      <c r="T88" s="81">
        <f t="shared" si="39"/>
        <v>5</v>
      </c>
      <c r="U88" s="76">
        <v>5</v>
      </c>
      <c r="V88" s="39">
        <v>2</v>
      </c>
      <c r="W88" s="75">
        <f t="shared" si="40"/>
        <v>0.3</v>
      </c>
      <c r="X88" s="87">
        <f t="shared" si="41"/>
        <v>26</v>
      </c>
      <c r="Y88" s="83">
        <v>0</v>
      </c>
      <c r="Z88" s="39">
        <v>0</v>
      </c>
      <c r="AA88" s="82">
        <f t="shared" si="42"/>
        <v>0</v>
      </c>
      <c r="AB88" s="83">
        <v>26</v>
      </c>
      <c r="AC88" s="39">
        <v>5</v>
      </c>
      <c r="AD88" s="82">
        <f t="shared" si="43"/>
        <v>0.44999999999999996</v>
      </c>
      <c r="AE88" s="83">
        <v>0</v>
      </c>
      <c r="AF88" s="39">
        <v>0</v>
      </c>
      <c r="AG88" s="82">
        <f t="shared" si="44"/>
        <v>0</v>
      </c>
      <c r="AH88" s="106">
        <f t="shared" si="45"/>
        <v>28</v>
      </c>
      <c r="AI88" s="101">
        <v>28</v>
      </c>
      <c r="AJ88" s="102">
        <f t="shared" si="46"/>
        <v>3.6956521739130435</v>
      </c>
      <c r="AK88" s="103">
        <f t="shared" si="47"/>
        <v>0.36956521739130438</v>
      </c>
    </row>
    <row r="89" spans="1:37">
      <c r="A89" s="41">
        <v>228</v>
      </c>
      <c r="B89" s="45" t="s">
        <v>28</v>
      </c>
      <c r="C89" s="46" t="s">
        <v>182</v>
      </c>
      <c r="D89" s="48" t="s">
        <v>1</v>
      </c>
      <c r="E89" s="104">
        <f t="shared" si="32"/>
        <v>27</v>
      </c>
      <c r="F89" s="67">
        <f t="shared" si="33"/>
        <v>44</v>
      </c>
      <c r="G89" s="49">
        <v>87</v>
      </c>
      <c r="H89" s="47">
        <v>1</v>
      </c>
      <c r="I89" s="50">
        <f t="shared" si="34"/>
        <v>0.1</v>
      </c>
      <c r="J89" s="49">
        <v>0</v>
      </c>
      <c r="K89" s="47">
        <v>1</v>
      </c>
      <c r="L89" s="50">
        <f t="shared" si="35"/>
        <v>0.1</v>
      </c>
      <c r="M89" s="62">
        <v>0</v>
      </c>
      <c r="N89" s="39">
        <v>0</v>
      </c>
      <c r="O89" s="61">
        <f t="shared" si="36"/>
        <v>0</v>
      </c>
      <c r="P89" s="74" t="str">
        <f t="shared" si="37"/>
        <v>Neattiecas</v>
      </c>
      <c r="Q89" s="69">
        <v>0</v>
      </c>
      <c r="R89" s="39">
        <v>0</v>
      </c>
      <c r="S89" s="68">
        <f t="shared" si="38"/>
        <v>0</v>
      </c>
      <c r="T89" s="81">
        <f t="shared" si="39"/>
        <v>0</v>
      </c>
      <c r="U89" s="76">
        <v>0</v>
      </c>
      <c r="V89" s="39">
        <v>1</v>
      </c>
      <c r="W89" s="75">
        <f t="shared" si="40"/>
        <v>0.15</v>
      </c>
      <c r="X89" s="87" t="str">
        <f t="shared" si="41"/>
        <v>Neattiecas</v>
      </c>
      <c r="Y89" s="83">
        <v>0</v>
      </c>
      <c r="Z89" s="39">
        <v>0</v>
      </c>
      <c r="AA89" s="82">
        <f t="shared" si="42"/>
        <v>0</v>
      </c>
      <c r="AB89" s="83">
        <v>0</v>
      </c>
      <c r="AC89" s="39">
        <v>0</v>
      </c>
      <c r="AD89" s="82">
        <f t="shared" si="43"/>
        <v>0</v>
      </c>
      <c r="AE89" s="83">
        <v>0</v>
      </c>
      <c r="AF89" s="39">
        <v>0</v>
      </c>
      <c r="AG89" s="82">
        <f t="shared" si="44"/>
        <v>0</v>
      </c>
      <c r="AH89" s="106">
        <f t="shared" si="45"/>
        <v>34</v>
      </c>
      <c r="AI89" s="101">
        <v>34</v>
      </c>
      <c r="AJ89" s="102">
        <f t="shared" si="46"/>
        <v>1</v>
      </c>
      <c r="AK89" s="103">
        <f t="shared" si="47"/>
        <v>0.1</v>
      </c>
    </row>
    <row r="90" spans="1:37">
      <c r="A90" s="41">
        <v>2394</v>
      </c>
      <c r="B90" s="45" t="s">
        <v>60</v>
      </c>
      <c r="C90" s="46" t="s">
        <v>182</v>
      </c>
      <c r="D90" s="48" t="s">
        <v>27</v>
      </c>
      <c r="E90" s="104">
        <f t="shared" si="32"/>
        <v>22</v>
      </c>
      <c r="F90" s="67">
        <f t="shared" si="33"/>
        <v>48</v>
      </c>
      <c r="G90" s="49">
        <v>71</v>
      </c>
      <c r="H90" s="47">
        <v>1</v>
      </c>
      <c r="I90" s="50">
        <f t="shared" si="34"/>
        <v>0.1</v>
      </c>
      <c r="J90" s="49">
        <v>25</v>
      </c>
      <c r="K90" s="47">
        <v>1</v>
      </c>
      <c r="L90" s="50">
        <f t="shared" si="35"/>
        <v>0.1</v>
      </c>
      <c r="M90" s="62">
        <v>0</v>
      </c>
      <c r="N90" s="39">
        <v>0</v>
      </c>
      <c r="O90" s="61">
        <f t="shared" si="36"/>
        <v>0</v>
      </c>
      <c r="P90" s="74" t="str">
        <f t="shared" si="37"/>
        <v>Neattiecas</v>
      </c>
      <c r="Q90" s="69">
        <v>0</v>
      </c>
      <c r="R90" s="39">
        <v>0</v>
      </c>
      <c r="S90" s="68">
        <f t="shared" si="38"/>
        <v>0</v>
      </c>
      <c r="T90" s="81">
        <f t="shared" si="39"/>
        <v>3</v>
      </c>
      <c r="U90" s="76">
        <v>3</v>
      </c>
      <c r="V90" s="39">
        <v>2</v>
      </c>
      <c r="W90" s="75">
        <f t="shared" si="40"/>
        <v>0.3</v>
      </c>
      <c r="X90" s="87">
        <f t="shared" si="41"/>
        <v>25</v>
      </c>
      <c r="Y90" s="83">
        <v>18</v>
      </c>
      <c r="Z90" s="39">
        <v>1</v>
      </c>
      <c r="AA90" s="82">
        <f t="shared" si="42"/>
        <v>0.15</v>
      </c>
      <c r="AB90" s="83">
        <v>0</v>
      </c>
      <c r="AC90" s="39">
        <v>0</v>
      </c>
      <c r="AD90" s="82">
        <f t="shared" si="43"/>
        <v>0</v>
      </c>
      <c r="AE90" s="83">
        <v>43</v>
      </c>
      <c r="AF90" s="39">
        <v>1</v>
      </c>
      <c r="AG90" s="82">
        <f t="shared" si="44"/>
        <v>0.06</v>
      </c>
      <c r="AH90" s="106">
        <f t="shared" si="45"/>
        <v>23</v>
      </c>
      <c r="AI90" s="101">
        <v>23</v>
      </c>
      <c r="AJ90" s="102">
        <f t="shared" si="46"/>
        <v>1.2678571428571426</v>
      </c>
      <c r="AK90" s="103">
        <f t="shared" si="47"/>
        <v>0.12678571428571425</v>
      </c>
    </row>
    <row r="91" spans="1:37">
      <c r="A91" s="41">
        <v>133</v>
      </c>
      <c r="B91" s="45" t="s">
        <v>0</v>
      </c>
      <c r="C91" s="46" t="s">
        <v>182</v>
      </c>
      <c r="D91" s="97" t="s">
        <v>90</v>
      </c>
      <c r="E91" s="104">
        <f t="shared" si="32"/>
        <v>20</v>
      </c>
      <c r="F91" s="105">
        <f t="shared" si="33"/>
        <v>26</v>
      </c>
      <c r="G91" s="98">
        <v>51</v>
      </c>
      <c r="H91" s="95">
        <v>2</v>
      </c>
      <c r="I91" s="99">
        <f t="shared" si="34"/>
        <v>0.2</v>
      </c>
      <c r="J91" s="98">
        <v>25</v>
      </c>
      <c r="K91" s="95">
        <v>2</v>
      </c>
      <c r="L91" s="99">
        <f t="shared" si="35"/>
        <v>0.2</v>
      </c>
      <c r="M91" s="62">
        <v>10</v>
      </c>
      <c r="N91" s="39">
        <v>3</v>
      </c>
      <c r="O91" s="99">
        <f t="shared" si="36"/>
        <v>0.30000000000000004</v>
      </c>
      <c r="P91" s="106">
        <f t="shared" si="37"/>
        <v>45</v>
      </c>
      <c r="Q91" s="100">
        <v>45</v>
      </c>
      <c r="R91" s="39">
        <v>2</v>
      </c>
      <c r="S91" s="99">
        <f t="shared" si="38"/>
        <v>0.3</v>
      </c>
      <c r="T91" s="106">
        <f t="shared" si="39"/>
        <v>6</v>
      </c>
      <c r="U91" s="100">
        <v>6</v>
      </c>
      <c r="V91" s="39">
        <v>3</v>
      </c>
      <c r="W91" s="99">
        <f t="shared" si="40"/>
        <v>0.44999999999999996</v>
      </c>
      <c r="X91" s="105">
        <f t="shared" si="41"/>
        <v>0</v>
      </c>
      <c r="Y91" s="83">
        <v>0</v>
      </c>
      <c r="Z91" s="39">
        <v>0</v>
      </c>
      <c r="AA91" s="99">
        <f t="shared" si="42"/>
        <v>0</v>
      </c>
      <c r="AB91" s="83">
        <v>0</v>
      </c>
      <c r="AC91" s="39">
        <v>3</v>
      </c>
      <c r="AD91" s="99">
        <f t="shared" si="43"/>
        <v>0.27</v>
      </c>
      <c r="AE91" s="83">
        <v>0</v>
      </c>
      <c r="AF91" s="39">
        <v>0</v>
      </c>
      <c r="AG91" s="99">
        <f t="shared" si="44"/>
        <v>0</v>
      </c>
      <c r="AH91" s="105">
        <f t="shared" si="45"/>
        <v>22</v>
      </c>
      <c r="AI91" s="101">
        <v>22</v>
      </c>
      <c r="AJ91" s="102">
        <f t="shared" si="46"/>
        <v>2.4927536231884058</v>
      </c>
      <c r="AK91" s="103">
        <f t="shared" si="47"/>
        <v>0.24927536231884059</v>
      </c>
    </row>
    <row r="92" spans="1:37">
      <c r="A92" s="41">
        <v>315</v>
      </c>
      <c r="B92" s="45" t="s">
        <v>50</v>
      </c>
      <c r="C92" s="46" t="s">
        <v>182</v>
      </c>
      <c r="D92" s="48" t="s">
        <v>17</v>
      </c>
      <c r="E92" s="104">
        <f t="shared" si="32"/>
        <v>20</v>
      </c>
      <c r="F92" s="67">
        <f t="shared" si="33"/>
        <v>15</v>
      </c>
      <c r="G92" s="49">
        <v>36</v>
      </c>
      <c r="H92" s="47">
        <v>1</v>
      </c>
      <c r="I92" s="50">
        <f t="shared" si="34"/>
        <v>0.1</v>
      </c>
      <c r="J92" s="49">
        <v>10</v>
      </c>
      <c r="K92" s="47">
        <v>1</v>
      </c>
      <c r="L92" s="50">
        <f t="shared" si="35"/>
        <v>0.1</v>
      </c>
      <c r="M92" s="62">
        <v>0</v>
      </c>
      <c r="N92" s="39">
        <v>1</v>
      </c>
      <c r="O92" s="61">
        <f t="shared" si="36"/>
        <v>0.1</v>
      </c>
      <c r="P92" s="74" t="str">
        <f t="shared" si="37"/>
        <v>Neattiecas</v>
      </c>
      <c r="Q92" s="69">
        <v>0</v>
      </c>
      <c r="R92" s="39">
        <v>0</v>
      </c>
      <c r="S92" s="68">
        <f t="shared" si="38"/>
        <v>0</v>
      </c>
      <c r="T92" s="81">
        <f t="shared" si="39"/>
        <v>11</v>
      </c>
      <c r="U92" s="76">
        <v>11</v>
      </c>
      <c r="V92" s="39">
        <v>3</v>
      </c>
      <c r="W92" s="75">
        <f t="shared" si="40"/>
        <v>0.44999999999999996</v>
      </c>
      <c r="X92" s="87">
        <f t="shared" si="41"/>
        <v>26</v>
      </c>
      <c r="Y92" s="83">
        <v>30</v>
      </c>
      <c r="Z92" s="39">
        <v>2</v>
      </c>
      <c r="AA92" s="82">
        <f t="shared" si="42"/>
        <v>0.3</v>
      </c>
      <c r="AB92" s="83">
        <v>0</v>
      </c>
      <c r="AC92" s="39">
        <v>1</v>
      </c>
      <c r="AD92" s="82">
        <f t="shared" si="43"/>
        <v>0.09</v>
      </c>
      <c r="AE92" s="83">
        <v>35</v>
      </c>
      <c r="AF92" s="39">
        <v>2</v>
      </c>
      <c r="AG92" s="82">
        <f t="shared" si="44"/>
        <v>0.12</v>
      </c>
      <c r="AH92" s="106">
        <f t="shared" si="45"/>
        <v>33</v>
      </c>
      <c r="AI92" s="101">
        <v>33</v>
      </c>
      <c r="AJ92" s="102">
        <f t="shared" si="46"/>
        <v>1.6800000000000004</v>
      </c>
      <c r="AK92" s="103">
        <f t="shared" si="47"/>
        <v>0.16800000000000004</v>
      </c>
    </row>
    <row r="93" spans="1:37">
      <c r="A93" s="41">
        <v>2388</v>
      </c>
      <c r="B93" s="45" t="s">
        <v>57</v>
      </c>
      <c r="C93" s="46" t="s">
        <v>182</v>
      </c>
      <c r="D93" s="48" t="s">
        <v>13</v>
      </c>
      <c r="E93" s="104">
        <f t="shared" si="32"/>
        <v>18</v>
      </c>
      <c r="F93" s="67">
        <f t="shared" si="33"/>
        <v>9</v>
      </c>
      <c r="G93" s="49">
        <v>11</v>
      </c>
      <c r="H93" s="47">
        <v>4</v>
      </c>
      <c r="I93" s="50">
        <f t="shared" si="34"/>
        <v>0.4</v>
      </c>
      <c r="J93" s="49">
        <v>0</v>
      </c>
      <c r="K93" s="47">
        <v>1</v>
      </c>
      <c r="L93" s="50">
        <f t="shared" si="35"/>
        <v>0.1</v>
      </c>
      <c r="M93" s="62">
        <v>10</v>
      </c>
      <c r="N93" s="39">
        <v>1</v>
      </c>
      <c r="O93" s="61">
        <f t="shared" si="36"/>
        <v>0.1</v>
      </c>
      <c r="P93" s="74" t="str">
        <f t="shared" si="37"/>
        <v>Neattiecas</v>
      </c>
      <c r="Q93" s="69">
        <v>0</v>
      </c>
      <c r="R93" s="39">
        <v>0</v>
      </c>
      <c r="S93" s="68">
        <f t="shared" si="38"/>
        <v>0</v>
      </c>
      <c r="T93" s="81">
        <f t="shared" si="39"/>
        <v>7</v>
      </c>
      <c r="U93" s="76">
        <v>7</v>
      </c>
      <c r="V93" s="39">
        <v>2</v>
      </c>
      <c r="W93" s="75">
        <f t="shared" si="40"/>
        <v>0.3</v>
      </c>
      <c r="X93" s="87">
        <f t="shared" si="41"/>
        <v>24</v>
      </c>
      <c r="Y93" s="83">
        <v>27</v>
      </c>
      <c r="Z93" s="39">
        <v>2</v>
      </c>
      <c r="AA93" s="82">
        <f t="shared" si="42"/>
        <v>0.3</v>
      </c>
      <c r="AB93" s="83">
        <v>0</v>
      </c>
      <c r="AC93" s="39">
        <v>1</v>
      </c>
      <c r="AD93" s="82">
        <f t="shared" si="43"/>
        <v>0.09</v>
      </c>
      <c r="AE93" s="83">
        <v>35</v>
      </c>
      <c r="AF93" s="39">
        <v>2</v>
      </c>
      <c r="AG93" s="82">
        <f t="shared" si="44"/>
        <v>0.12</v>
      </c>
      <c r="AH93" s="106">
        <f t="shared" si="45"/>
        <v>50</v>
      </c>
      <c r="AI93" s="101">
        <v>50</v>
      </c>
      <c r="AJ93" s="102">
        <f t="shared" si="46"/>
        <v>1.8800000000000001</v>
      </c>
      <c r="AK93" s="103">
        <f t="shared" si="47"/>
        <v>0.18800000000000003</v>
      </c>
    </row>
    <row r="94" spans="1:37">
      <c r="A94" s="41">
        <v>2424</v>
      </c>
      <c r="B94" s="45" t="s">
        <v>69</v>
      </c>
      <c r="C94" s="46" t="s">
        <v>182</v>
      </c>
      <c r="D94" s="48" t="s">
        <v>38</v>
      </c>
      <c r="E94" s="104">
        <f t="shared" si="32"/>
        <v>17</v>
      </c>
      <c r="F94" s="67">
        <f t="shared" si="33"/>
        <v>0</v>
      </c>
      <c r="G94" s="49">
        <v>0</v>
      </c>
      <c r="H94" s="47">
        <v>1</v>
      </c>
      <c r="I94" s="50">
        <f t="shared" si="34"/>
        <v>0.1</v>
      </c>
      <c r="J94" s="49">
        <v>0</v>
      </c>
      <c r="K94" s="47">
        <v>2</v>
      </c>
      <c r="L94" s="50">
        <f t="shared" si="35"/>
        <v>0.2</v>
      </c>
      <c r="M94" s="62">
        <v>0</v>
      </c>
      <c r="N94" s="39">
        <v>0</v>
      </c>
      <c r="O94" s="61">
        <f t="shared" si="36"/>
        <v>0</v>
      </c>
      <c r="P94" s="74" t="str">
        <f t="shared" si="37"/>
        <v>Neattiecas</v>
      </c>
      <c r="Q94" s="69">
        <v>0</v>
      </c>
      <c r="R94" s="39">
        <v>0</v>
      </c>
      <c r="S94" s="68">
        <f t="shared" si="38"/>
        <v>0</v>
      </c>
      <c r="T94" s="81">
        <f t="shared" si="39"/>
        <v>28</v>
      </c>
      <c r="U94" s="76">
        <v>28</v>
      </c>
      <c r="V94" s="39">
        <v>1</v>
      </c>
      <c r="W94" s="75">
        <f t="shared" si="40"/>
        <v>0.15</v>
      </c>
      <c r="X94" s="87" t="str">
        <f t="shared" si="41"/>
        <v>Neattiecas</v>
      </c>
      <c r="Y94" s="83">
        <v>0</v>
      </c>
      <c r="Z94" s="39">
        <v>0</v>
      </c>
      <c r="AA94" s="82">
        <f t="shared" si="42"/>
        <v>0</v>
      </c>
      <c r="AB94" s="83">
        <v>0</v>
      </c>
      <c r="AC94" s="39">
        <v>0</v>
      </c>
      <c r="AD94" s="82">
        <f t="shared" si="43"/>
        <v>0</v>
      </c>
      <c r="AE94" s="83">
        <v>0</v>
      </c>
      <c r="AF94" s="39">
        <v>0</v>
      </c>
      <c r="AG94" s="82">
        <f t="shared" si="44"/>
        <v>0</v>
      </c>
      <c r="AH94" s="106">
        <f t="shared" si="45"/>
        <v>46</v>
      </c>
      <c r="AI94" s="101">
        <v>46</v>
      </c>
      <c r="AJ94" s="102">
        <f t="shared" si="46"/>
        <v>1.285714285714286</v>
      </c>
      <c r="AK94" s="103">
        <f t="shared" si="47"/>
        <v>0.12857142857142861</v>
      </c>
    </row>
    <row r="95" spans="1:37">
      <c r="A95" s="41">
        <v>2450</v>
      </c>
      <c r="B95" s="45" t="s">
        <v>80</v>
      </c>
      <c r="C95" s="46" t="s">
        <v>182</v>
      </c>
      <c r="D95" s="48" t="s">
        <v>17</v>
      </c>
      <c r="E95" s="104">
        <f t="shared" si="32"/>
        <v>17</v>
      </c>
      <c r="F95" s="67">
        <f t="shared" si="33"/>
        <v>24</v>
      </c>
      <c r="G95" s="49">
        <v>74</v>
      </c>
      <c r="H95" s="47">
        <v>3</v>
      </c>
      <c r="I95" s="50">
        <f t="shared" si="34"/>
        <v>0.30000000000000004</v>
      </c>
      <c r="J95" s="49">
        <v>0</v>
      </c>
      <c r="K95" s="47">
        <v>5</v>
      </c>
      <c r="L95" s="50">
        <f t="shared" si="35"/>
        <v>0.5</v>
      </c>
      <c r="M95" s="62">
        <v>10</v>
      </c>
      <c r="N95" s="39">
        <v>2</v>
      </c>
      <c r="O95" s="61">
        <f t="shared" si="36"/>
        <v>0.2</v>
      </c>
      <c r="P95" s="74" t="str">
        <f t="shared" si="37"/>
        <v>Neattiecas</v>
      </c>
      <c r="Q95" s="69">
        <v>0</v>
      </c>
      <c r="R95" s="39">
        <v>0</v>
      </c>
      <c r="S95" s="68">
        <f t="shared" si="38"/>
        <v>0</v>
      </c>
      <c r="T95" s="81">
        <f t="shared" si="39"/>
        <v>0</v>
      </c>
      <c r="U95" s="76">
        <v>0</v>
      </c>
      <c r="V95" s="39">
        <v>4</v>
      </c>
      <c r="W95" s="75">
        <f t="shared" si="40"/>
        <v>0.6</v>
      </c>
      <c r="X95" s="87">
        <f t="shared" si="41"/>
        <v>0</v>
      </c>
      <c r="Y95" s="83">
        <v>0</v>
      </c>
      <c r="Z95" s="39">
        <v>0</v>
      </c>
      <c r="AA95" s="82">
        <f t="shared" si="42"/>
        <v>0</v>
      </c>
      <c r="AB95" s="83">
        <v>0</v>
      </c>
      <c r="AC95" s="39">
        <v>2</v>
      </c>
      <c r="AD95" s="82">
        <f t="shared" si="43"/>
        <v>0.18</v>
      </c>
      <c r="AE95" s="83">
        <v>0</v>
      </c>
      <c r="AF95" s="39">
        <v>0</v>
      </c>
      <c r="AG95" s="82">
        <f t="shared" si="44"/>
        <v>0</v>
      </c>
      <c r="AH95" s="106">
        <f t="shared" si="45"/>
        <v>37</v>
      </c>
      <c r="AI95" s="101">
        <v>37</v>
      </c>
      <c r="AJ95" s="102">
        <f t="shared" si="46"/>
        <v>3.2962962962962967</v>
      </c>
      <c r="AK95" s="103">
        <f t="shared" si="47"/>
        <v>0.32962962962962972</v>
      </c>
    </row>
    <row r="96" spans="1:37">
      <c r="A96" s="41">
        <v>180</v>
      </c>
      <c r="B96" s="45" t="s">
        <v>14</v>
      </c>
      <c r="C96" s="46" t="s">
        <v>182</v>
      </c>
      <c r="D96" s="97" t="s">
        <v>17</v>
      </c>
      <c r="E96" s="104">
        <f t="shared" si="32"/>
        <v>17</v>
      </c>
      <c r="F96" s="105">
        <f t="shared" si="33"/>
        <v>18</v>
      </c>
      <c r="G96" s="98">
        <v>26</v>
      </c>
      <c r="H96" s="95">
        <v>2</v>
      </c>
      <c r="I96" s="99">
        <f t="shared" si="34"/>
        <v>0.2</v>
      </c>
      <c r="J96" s="98">
        <v>15</v>
      </c>
      <c r="K96" s="95">
        <v>2</v>
      </c>
      <c r="L96" s="99">
        <f t="shared" si="35"/>
        <v>0.2</v>
      </c>
      <c r="M96" s="62">
        <v>10</v>
      </c>
      <c r="N96" s="39">
        <v>1</v>
      </c>
      <c r="O96" s="99">
        <f t="shared" si="36"/>
        <v>0.1</v>
      </c>
      <c r="P96" s="106" t="str">
        <f t="shared" si="37"/>
        <v>Neattiecas</v>
      </c>
      <c r="Q96" s="100">
        <v>0</v>
      </c>
      <c r="R96" s="39">
        <v>0</v>
      </c>
      <c r="S96" s="99">
        <f t="shared" si="38"/>
        <v>0</v>
      </c>
      <c r="T96" s="106">
        <f t="shared" si="39"/>
        <v>3</v>
      </c>
      <c r="U96" s="100">
        <v>3</v>
      </c>
      <c r="V96" s="39">
        <v>2</v>
      </c>
      <c r="W96" s="99">
        <f t="shared" si="40"/>
        <v>0.3</v>
      </c>
      <c r="X96" s="106">
        <f t="shared" si="41"/>
        <v>0</v>
      </c>
      <c r="Y96" s="83">
        <v>0</v>
      </c>
      <c r="Z96" s="39">
        <v>0</v>
      </c>
      <c r="AA96" s="99">
        <f t="shared" si="42"/>
        <v>0</v>
      </c>
      <c r="AB96" s="83">
        <v>0</v>
      </c>
      <c r="AC96" s="39">
        <v>1</v>
      </c>
      <c r="AD96" s="99">
        <f t="shared" si="43"/>
        <v>0.09</v>
      </c>
      <c r="AE96" s="83">
        <v>0</v>
      </c>
      <c r="AF96" s="39">
        <v>0</v>
      </c>
      <c r="AG96" s="99">
        <f t="shared" si="44"/>
        <v>0</v>
      </c>
      <c r="AH96" s="106">
        <f t="shared" si="45"/>
        <v>45</v>
      </c>
      <c r="AI96" s="101">
        <v>45</v>
      </c>
      <c r="AJ96" s="102">
        <f t="shared" si="46"/>
        <v>1.6481481481481484</v>
      </c>
      <c r="AK96" s="103">
        <f t="shared" si="47"/>
        <v>0.16481481481481486</v>
      </c>
    </row>
    <row r="97" spans="1:37">
      <c r="A97" s="41">
        <v>150</v>
      </c>
      <c r="B97" s="45" t="s">
        <v>7</v>
      </c>
      <c r="C97" s="46" t="s">
        <v>182</v>
      </c>
      <c r="D97" s="48" t="s">
        <v>21</v>
      </c>
      <c r="E97" s="104">
        <f t="shared" si="32"/>
        <v>16</v>
      </c>
      <c r="F97" s="67">
        <f t="shared" si="33"/>
        <v>7</v>
      </c>
      <c r="G97" s="49">
        <v>0</v>
      </c>
      <c r="H97" s="47">
        <v>0</v>
      </c>
      <c r="I97" s="50">
        <f t="shared" si="34"/>
        <v>0</v>
      </c>
      <c r="J97" s="49">
        <v>0</v>
      </c>
      <c r="K97" s="47">
        <v>1</v>
      </c>
      <c r="L97" s="50">
        <f t="shared" si="35"/>
        <v>0.1</v>
      </c>
      <c r="M97" s="62">
        <v>10</v>
      </c>
      <c r="N97" s="39">
        <v>2</v>
      </c>
      <c r="O97" s="61">
        <f t="shared" si="36"/>
        <v>0.2</v>
      </c>
      <c r="P97" s="74">
        <f t="shared" si="37"/>
        <v>43</v>
      </c>
      <c r="Q97" s="69">
        <v>43</v>
      </c>
      <c r="R97" s="39">
        <v>1</v>
      </c>
      <c r="S97" s="68">
        <f t="shared" si="38"/>
        <v>0.15</v>
      </c>
      <c r="T97" s="81">
        <f t="shared" si="39"/>
        <v>12</v>
      </c>
      <c r="U97" s="76">
        <v>12</v>
      </c>
      <c r="V97" s="39">
        <v>1</v>
      </c>
      <c r="W97" s="75">
        <f t="shared" si="40"/>
        <v>0.15</v>
      </c>
      <c r="X97" s="87">
        <f t="shared" si="41"/>
        <v>0</v>
      </c>
      <c r="Y97" s="83">
        <v>0</v>
      </c>
      <c r="Z97" s="39">
        <v>0</v>
      </c>
      <c r="AA97" s="82">
        <f t="shared" si="42"/>
        <v>0</v>
      </c>
      <c r="AB97" s="83">
        <v>0</v>
      </c>
      <c r="AC97" s="39">
        <v>2</v>
      </c>
      <c r="AD97" s="82">
        <f t="shared" si="43"/>
        <v>0.18</v>
      </c>
      <c r="AE97" s="83">
        <v>0</v>
      </c>
      <c r="AF97" s="39">
        <v>0</v>
      </c>
      <c r="AG97" s="82">
        <f t="shared" si="44"/>
        <v>0</v>
      </c>
      <c r="AH97" s="106">
        <f t="shared" si="45"/>
        <v>35</v>
      </c>
      <c r="AI97" s="101">
        <v>35</v>
      </c>
      <c r="AJ97" s="102">
        <f t="shared" si="46"/>
        <v>1.3220338983050848</v>
      </c>
      <c r="AK97" s="103">
        <f t="shared" si="47"/>
        <v>0.13220338983050847</v>
      </c>
    </row>
    <row r="98" spans="1:37">
      <c r="A98" s="41">
        <v>151</v>
      </c>
      <c r="B98" s="45" t="s">
        <v>8</v>
      </c>
      <c r="C98" s="46" t="s">
        <v>182</v>
      </c>
      <c r="D98" s="48" t="s">
        <v>27</v>
      </c>
      <c r="E98" s="104">
        <f t="shared" si="32"/>
        <v>16</v>
      </c>
      <c r="F98" s="67">
        <f t="shared" si="33"/>
        <v>29</v>
      </c>
      <c r="G98" s="49">
        <v>87</v>
      </c>
      <c r="H98" s="47">
        <v>1</v>
      </c>
      <c r="I98" s="50">
        <f t="shared" si="34"/>
        <v>0.1</v>
      </c>
      <c r="J98" s="49">
        <v>10</v>
      </c>
      <c r="K98" s="47">
        <v>1</v>
      </c>
      <c r="L98" s="50">
        <f t="shared" si="35"/>
        <v>0.1</v>
      </c>
      <c r="M98" s="62">
        <v>10</v>
      </c>
      <c r="N98" s="39">
        <v>2</v>
      </c>
      <c r="O98" s="61">
        <f t="shared" si="36"/>
        <v>0.2</v>
      </c>
      <c r="P98" s="74" t="str">
        <f t="shared" si="37"/>
        <v>Neattiecas</v>
      </c>
      <c r="Q98" s="69">
        <v>0</v>
      </c>
      <c r="R98" s="39">
        <v>0</v>
      </c>
      <c r="S98" s="68">
        <f t="shared" si="38"/>
        <v>0</v>
      </c>
      <c r="T98" s="81">
        <f t="shared" si="39"/>
        <v>1</v>
      </c>
      <c r="U98" s="76">
        <v>1</v>
      </c>
      <c r="V98" s="39">
        <v>1</v>
      </c>
      <c r="W98" s="75">
        <f t="shared" si="40"/>
        <v>0.15</v>
      </c>
      <c r="X98" s="87">
        <f t="shared" si="41"/>
        <v>0</v>
      </c>
      <c r="Y98" s="83">
        <v>0</v>
      </c>
      <c r="Z98" s="39">
        <v>0</v>
      </c>
      <c r="AA98" s="82">
        <f t="shared" si="42"/>
        <v>0</v>
      </c>
      <c r="AB98" s="83">
        <v>0</v>
      </c>
      <c r="AC98" s="39">
        <v>2</v>
      </c>
      <c r="AD98" s="82">
        <f t="shared" si="43"/>
        <v>0.18</v>
      </c>
      <c r="AE98" s="83">
        <v>0</v>
      </c>
      <c r="AF98" s="39">
        <v>0</v>
      </c>
      <c r="AG98" s="82">
        <f t="shared" si="44"/>
        <v>0</v>
      </c>
      <c r="AH98" s="106">
        <f t="shared" si="45"/>
        <v>12</v>
      </c>
      <c r="AI98" s="101">
        <v>12</v>
      </c>
      <c r="AJ98" s="102">
        <f t="shared" si="46"/>
        <v>1.3518518518518521</v>
      </c>
      <c r="AK98" s="103">
        <f t="shared" si="47"/>
        <v>0.13518518518518521</v>
      </c>
    </row>
    <row r="99" spans="1:37">
      <c r="A99" s="41">
        <v>1002062</v>
      </c>
      <c r="B99" s="45" t="s">
        <v>93</v>
      </c>
      <c r="C99" s="46" t="s">
        <v>182</v>
      </c>
      <c r="D99" s="97" t="s">
        <v>90</v>
      </c>
      <c r="E99" s="104">
        <f t="shared" ref="E99:E104" si="48">ROUND((G99*I99+J99*L99+M99*O99+Q99*S99+U99*W99+Y99*AA99+AB99*AD99+AE99*AG99+AI99*AK99)/(I99+L99+O99+S99+W99+AA99+AD99+AG99+AK99),0)</f>
        <v>15</v>
      </c>
      <c r="F99" s="105">
        <f t="shared" ref="F99:F104" si="49">ROUND((G99*I99+J99*L99+M99*O99)/(I99+L99+O99),0)</f>
        <v>11</v>
      </c>
      <c r="G99" s="98">
        <v>11</v>
      </c>
      <c r="H99" s="95">
        <v>2</v>
      </c>
      <c r="I99" s="99">
        <f t="shared" ref="I99:I104" si="50">H99*0.1</f>
        <v>0.2</v>
      </c>
      <c r="J99" s="98">
        <v>10</v>
      </c>
      <c r="K99" s="95">
        <v>1</v>
      </c>
      <c r="L99" s="99">
        <f t="shared" ref="L99:L104" si="51">K99*0.1</f>
        <v>0.1</v>
      </c>
      <c r="M99" s="62">
        <v>0</v>
      </c>
      <c r="N99" s="39">
        <v>0</v>
      </c>
      <c r="O99" s="99">
        <f t="shared" ref="O99:O104" si="52">N99*0.1</f>
        <v>0</v>
      </c>
      <c r="P99" s="106" t="str">
        <f t="shared" ref="P99:P104" si="53">IF(R99&gt;0,Q99,"Neattiecas")</f>
        <v>Neattiecas</v>
      </c>
      <c r="Q99" s="100">
        <v>0</v>
      </c>
      <c r="R99" s="39">
        <v>0</v>
      </c>
      <c r="S99" s="99">
        <f t="shared" ref="S99:S104" si="54">R99*0.15</f>
        <v>0</v>
      </c>
      <c r="T99" s="106">
        <f t="shared" ref="T99:T104" si="55">U99</f>
        <v>0</v>
      </c>
      <c r="U99" s="100">
        <v>0</v>
      </c>
      <c r="V99" s="39">
        <v>1</v>
      </c>
      <c r="W99" s="99">
        <f t="shared" ref="W99:W104" si="56">V99*0.15</f>
        <v>0.15</v>
      </c>
      <c r="X99" s="106" t="str">
        <f t="shared" ref="X99:X104" si="57">IF(AA99+AD99+AG99&gt;0,ROUND((Y99*AA99+AB99*AD99+AE99*AG99)/(AA99+AD99+AG99),0),"Neattiecas")</f>
        <v>Neattiecas</v>
      </c>
      <c r="Y99" s="83">
        <v>0</v>
      </c>
      <c r="Z99" s="39">
        <v>0</v>
      </c>
      <c r="AA99" s="99">
        <f t="shared" ref="AA99:AA104" si="58">Z99*0.15</f>
        <v>0</v>
      </c>
      <c r="AB99" s="83">
        <v>0</v>
      </c>
      <c r="AC99" s="39">
        <v>0</v>
      </c>
      <c r="AD99" s="99">
        <f t="shared" ref="AD99:AD104" si="59">AC99*0.09</f>
        <v>0</v>
      </c>
      <c r="AE99" s="83">
        <v>0</v>
      </c>
      <c r="AF99" s="39">
        <v>0</v>
      </c>
      <c r="AG99" s="99">
        <f t="shared" ref="AG99:AG104" si="60">AF99*0.06</f>
        <v>0</v>
      </c>
      <c r="AH99" s="106">
        <f t="shared" ref="AH99:AH104" si="61">AI99</f>
        <v>44</v>
      </c>
      <c r="AI99" s="101">
        <v>44</v>
      </c>
      <c r="AJ99" s="102">
        <f t="shared" ref="AJ99:AJ104" si="62">(I99+L99+O99+S99+W99+AA99+AD99+AG99)/(0.25+IF(I99&gt;0,0.1,0)+IF(O99&gt;0,0.1,0)+IF(S99&gt;0,0.15,0)+IF(AA99&gt;0,0.15,0)+IF(AD99&gt;0,0.09,0)+IF(AG99&gt;0,0.06,0))</f>
        <v>1.285714285714286</v>
      </c>
      <c r="AK99" s="103">
        <f t="shared" ref="AK99:AK104" si="63">AJ99*0.1</f>
        <v>0.12857142857142861</v>
      </c>
    </row>
    <row r="100" spans="1:37">
      <c r="A100" s="41">
        <v>200006803</v>
      </c>
      <c r="B100" s="45" t="s">
        <v>101</v>
      </c>
      <c r="C100" s="46" t="s">
        <v>182</v>
      </c>
      <c r="D100" s="48" t="s">
        <v>1</v>
      </c>
      <c r="E100" s="104">
        <f t="shared" si="48"/>
        <v>14</v>
      </c>
      <c r="F100" s="67">
        <f t="shared" si="49"/>
        <v>15</v>
      </c>
      <c r="G100" s="49">
        <v>0</v>
      </c>
      <c r="H100" s="47">
        <v>0</v>
      </c>
      <c r="I100" s="50">
        <f t="shared" si="50"/>
        <v>0</v>
      </c>
      <c r="J100" s="49">
        <v>15</v>
      </c>
      <c r="K100" s="47">
        <v>1</v>
      </c>
      <c r="L100" s="50">
        <f t="shared" si="51"/>
        <v>0.1</v>
      </c>
      <c r="M100" s="62">
        <v>0</v>
      </c>
      <c r="N100" s="39">
        <v>0</v>
      </c>
      <c r="O100" s="61">
        <f t="shared" si="52"/>
        <v>0</v>
      </c>
      <c r="P100" s="74" t="str">
        <f t="shared" si="53"/>
        <v>Neattiecas</v>
      </c>
      <c r="Q100" s="69">
        <v>0</v>
      </c>
      <c r="R100" s="39">
        <v>0</v>
      </c>
      <c r="S100" s="68">
        <f t="shared" si="54"/>
        <v>0</v>
      </c>
      <c r="T100" s="81">
        <f t="shared" si="55"/>
        <v>0</v>
      </c>
      <c r="U100" s="76">
        <v>0</v>
      </c>
      <c r="V100" s="39">
        <v>1</v>
      </c>
      <c r="W100" s="75">
        <f t="shared" si="56"/>
        <v>0.15</v>
      </c>
      <c r="X100" s="87" t="str">
        <f t="shared" si="57"/>
        <v>Neattiecas</v>
      </c>
      <c r="Y100" s="83">
        <v>0</v>
      </c>
      <c r="Z100" s="39">
        <v>0</v>
      </c>
      <c r="AA100" s="82">
        <f t="shared" si="58"/>
        <v>0</v>
      </c>
      <c r="AB100" s="83">
        <v>0</v>
      </c>
      <c r="AC100" s="39">
        <v>0</v>
      </c>
      <c r="AD100" s="82">
        <f t="shared" si="59"/>
        <v>0</v>
      </c>
      <c r="AE100" s="83">
        <v>0</v>
      </c>
      <c r="AF100" s="39">
        <v>0</v>
      </c>
      <c r="AG100" s="82">
        <f t="shared" si="60"/>
        <v>0</v>
      </c>
      <c r="AH100" s="106">
        <f t="shared" si="61"/>
        <v>33</v>
      </c>
      <c r="AI100" s="101">
        <v>33</v>
      </c>
      <c r="AJ100" s="102">
        <f t="shared" si="62"/>
        <v>1</v>
      </c>
      <c r="AK100" s="103">
        <f t="shared" si="63"/>
        <v>0.1</v>
      </c>
    </row>
    <row r="101" spans="1:37">
      <c r="A101" s="41">
        <v>2406</v>
      </c>
      <c r="B101" s="45" t="s">
        <v>66</v>
      </c>
      <c r="C101" s="46" t="s">
        <v>182</v>
      </c>
      <c r="D101" s="48" t="s">
        <v>13</v>
      </c>
      <c r="E101" s="104">
        <f t="shared" si="48"/>
        <v>13</v>
      </c>
      <c r="F101" s="67">
        <f t="shared" si="49"/>
        <v>15</v>
      </c>
      <c r="G101" s="49">
        <v>8</v>
      </c>
      <c r="H101" s="47">
        <v>2</v>
      </c>
      <c r="I101" s="50">
        <f t="shared" si="50"/>
        <v>0.2</v>
      </c>
      <c r="J101" s="49">
        <v>35</v>
      </c>
      <c r="K101" s="47">
        <v>1</v>
      </c>
      <c r="L101" s="50">
        <f t="shared" si="51"/>
        <v>0.1</v>
      </c>
      <c r="M101" s="62">
        <v>10</v>
      </c>
      <c r="N101" s="39">
        <v>1</v>
      </c>
      <c r="O101" s="61">
        <f t="shared" si="52"/>
        <v>0.1</v>
      </c>
      <c r="P101" s="74" t="str">
        <f t="shared" si="53"/>
        <v>Neattiecas</v>
      </c>
      <c r="Q101" s="69">
        <v>0</v>
      </c>
      <c r="R101" s="39">
        <v>0</v>
      </c>
      <c r="S101" s="68">
        <f t="shared" si="54"/>
        <v>0</v>
      </c>
      <c r="T101" s="81">
        <f t="shared" si="55"/>
        <v>2</v>
      </c>
      <c r="U101" s="76">
        <v>2</v>
      </c>
      <c r="V101" s="39">
        <v>4</v>
      </c>
      <c r="W101" s="75">
        <f t="shared" si="56"/>
        <v>0.6</v>
      </c>
      <c r="X101" s="87">
        <f t="shared" si="57"/>
        <v>17</v>
      </c>
      <c r="Y101" s="83">
        <v>37</v>
      </c>
      <c r="Z101" s="39">
        <v>1</v>
      </c>
      <c r="AA101" s="82">
        <f t="shared" si="58"/>
        <v>0.15</v>
      </c>
      <c r="AB101" s="83">
        <v>0</v>
      </c>
      <c r="AC101" s="39">
        <v>2</v>
      </c>
      <c r="AD101" s="82">
        <f t="shared" si="59"/>
        <v>0.18</v>
      </c>
      <c r="AE101" s="83">
        <v>20</v>
      </c>
      <c r="AF101" s="39">
        <v>1</v>
      </c>
      <c r="AG101" s="82">
        <f t="shared" si="60"/>
        <v>0.06</v>
      </c>
      <c r="AH101" s="106">
        <f t="shared" si="61"/>
        <v>38</v>
      </c>
      <c r="AI101" s="101">
        <v>38</v>
      </c>
      <c r="AJ101" s="102">
        <f t="shared" si="62"/>
        <v>1.8533333333333333</v>
      </c>
      <c r="AK101" s="103">
        <f t="shared" si="63"/>
        <v>0.18533333333333335</v>
      </c>
    </row>
    <row r="102" spans="1:37">
      <c r="A102" s="41">
        <v>100001533</v>
      </c>
      <c r="B102" s="45" t="s">
        <v>95</v>
      </c>
      <c r="C102" s="46" t="s">
        <v>185</v>
      </c>
      <c r="D102" s="48" t="s">
        <v>181</v>
      </c>
      <c r="E102" s="104">
        <f t="shared" si="48"/>
        <v>12</v>
      </c>
      <c r="F102" s="67">
        <f t="shared" si="49"/>
        <v>17</v>
      </c>
      <c r="G102" s="49">
        <v>8</v>
      </c>
      <c r="H102" s="47">
        <v>5</v>
      </c>
      <c r="I102" s="50">
        <f t="shared" si="50"/>
        <v>0.5</v>
      </c>
      <c r="J102" s="49">
        <v>25</v>
      </c>
      <c r="K102" s="47">
        <v>5</v>
      </c>
      <c r="L102" s="50">
        <f t="shared" si="51"/>
        <v>0.5</v>
      </c>
      <c r="M102" s="62">
        <v>0</v>
      </c>
      <c r="N102" s="39">
        <v>0</v>
      </c>
      <c r="O102" s="61">
        <f t="shared" si="52"/>
        <v>0</v>
      </c>
      <c r="P102" s="74" t="str">
        <f t="shared" si="53"/>
        <v>Neattiecas</v>
      </c>
      <c r="Q102" s="69">
        <v>0</v>
      </c>
      <c r="R102" s="39">
        <v>0</v>
      </c>
      <c r="S102" s="68">
        <f t="shared" si="54"/>
        <v>0</v>
      </c>
      <c r="T102" s="81">
        <f t="shared" si="55"/>
        <v>1</v>
      </c>
      <c r="U102" s="76">
        <v>1</v>
      </c>
      <c r="V102" s="39">
        <v>5</v>
      </c>
      <c r="W102" s="75">
        <f t="shared" si="56"/>
        <v>0.75</v>
      </c>
      <c r="X102" s="87" t="str">
        <f t="shared" si="57"/>
        <v>Neattiecas</v>
      </c>
      <c r="Y102" s="83">
        <v>0</v>
      </c>
      <c r="Z102" s="39">
        <v>0</v>
      </c>
      <c r="AA102" s="82">
        <f t="shared" si="58"/>
        <v>0</v>
      </c>
      <c r="AB102" s="83">
        <v>0</v>
      </c>
      <c r="AC102" s="39">
        <v>0</v>
      </c>
      <c r="AD102" s="82">
        <f t="shared" si="59"/>
        <v>0</v>
      </c>
      <c r="AE102" s="83">
        <v>0</v>
      </c>
      <c r="AF102" s="39">
        <v>0</v>
      </c>
      <c r="AG102" s="82">
        <f t="shared" si="60"/>
        <v>0</v>
      </c>
      <c r="AH102" s="106">
        <f t="shared" si="61"/>
        <v>20</v>
      </c>
      <c r="AI102" s="101">
        <v>20</v>
      </c>
      <c r="AJ102" s="102">
        <f t="shared" si="62"/>
        <v>5</v>
      </c>
      <c r="AK102" s="103">
        <f t="shared" si="63"/>
        <v>0.5</v>
      </c>
    </row>
    <row r="103" spans="1:37">
      <c r="A103" s="41">
        <v>241</v>
      </c>
      <c r="B103" s="45" t="s">
        <v>31</v>
      </c>
      <c r="C103" s="46" t="s">
        <v>182</v>
      </c>
      <c r="D103" s="48" t="s">
        <v>13</v>
      </c>
      <c r="E103" s="104">
        <f t="shared" si="48"/>
        <v>11</v>
      </c>
      <c r="F103" s="67">
        <f t="shared" si="49"/>
        <v>4</v>
      </c>
      <c r="G103" s="49">
        <v>8</v>
      </c>
      <c r="H103" s="47">
        <v>1</v>
      </c>
      <c r="I103" s="50">
        <f t="shared" si="50"/>
        <v>0.1</v>
      </c>
      <c r="J103" s="49">
        <v>0</v>
      </c>
      <c r="K103" s="47">
        <v>1</v>
      </c>
      <c r="L103" s="50">
        <f t="shared" si="51"/>
        <v>0.1</v>
      </c>
      <c r="M103" s="62">
        <v>0</v>
      </c>
      <c r="N103" s="39">
        <v>0</v>
      </c>
      <c r="O103" s="61">
        <f t="shared" si="52"/>
        <v>0</v>
      </c>
      <c r="P103" s="74" t="str">
        <f t="shared" si="53"/>
        <v>Neattiecas</v>
      </c>
      <c r="Q103" s="69">
        <v>0</v>
      </c>
      <c r="R103" s="39">
        <v>0</v>
      </c>
      <c r="S103" s="68">
        <f t="shared" si="54"/>
        <v>0</v>
      </c>
      <c r="T103" s="81">
        <f t="shared" si="55"/>
        <v>0</v>
      </c>
      <c r="U103" s="76">
        <v>0</v>
      </c>
      <c r="V103" s="39">
        <v>1</v>
      </c>
      <c r="W103" s="75">
        <f t="shared" si="56"/>
        <v>0.15</v>
      </c>
      <c r="X103" s="87" t="str">
        <f t="shared" si="57"/>
        <v>Neattiecas</v>
      </c>
      <c r="Y103" s="83">
        <v>0</v>
      </c>
      <c r="Z103" s="39">
        <v>0</v>
      </c>
      <c r="AA103" s="82">
        <f t="shared" si="58"/>
        <v>0</v>
      </c>
      <c r="AB103" s="83">
        <v>0</v>
      </c>
      <c r="AC103" s="39">
        <v>0</v>
      </c>
      <c r="AD103" s="82">
        <f t="shared" si="59"/>
        <v>0</v>
      </c>
      <c r="AE103" s="83">
        <v>0</v>
      </c>
      <c r="AF103" s="39">
        <v>0</v>
      </c>
      <c r="AG103" s="82">
        <f t="shared" si="60"/>
        <v>0</v>
      </c>
      <c r="AH103" s="106">
        <f t="shared" si="61"/>
        <v>40</v>
      </c>
      <c r="AI103" s="101">
        <v>40</v>
      </c>
      <c r="AJ103" s="102">
        <f t="shared" si="62"/>
        <v>1</v>
      </c>
      <c r="AK103" s="103">
        <f t="shared" si="63"/>
        <v>0.1</v>
      </c>
    </row>
    <row r="104" spans="1:37" ht="15" thickBot="1">
      <c r="A104" s="107">
        <v>306</v>
      </c>
      <c r="B104" s="108" t="s">
        <v>45</v>
      </c>
      <c r="C104" s="109" t="s">
        <v>182</v>
      </c>
      <c r="D104" s="110" t="s">
        <v>48</v>
      </c>
      <c r="E104" s="111">
        <f t="shared" si="48"/>
        <v>6</v>
      </c>
      <c r="F104" s="112">
        <f t="shared" si="49"/>
        <v>7</v>
      </c>
      <c r="G104" s="113">
        <v>0</v>
      </c>
      <c r="H104" s="114">
        <v>5</v>
      </c>
      <c r="I104" s="115">
        <f t="shared" si="50"/>
        <v>0.5</v>
      </c>
      <c r="J104" s="113">
        <v>15</v>
      </c>
      <c r="K104" s="114">
        <v>4</v>
      </c>
      <c r="L104" s="115">
        <f t="shared" si="51"/>
        <v>0.4</v>
      </c>
      <c r="M104" s="113">
        <v>10</v>
      </c>
      <c r="N104" s="116">
        <v>2</v>
      </c>
      <c r="O104" s="115">
        <f t="shared" si="52"/>
        <v>0.2</v>
      </c>
      <c r="P104" s="117" t="str">
        <f t="shared" si="53"/>
        <v>Neattiecas</v>
      </c>
      <c r="Q104" s="113">
        <v>0</v>
      </c>
      <c r="R104" s="116">
        <v>0</v>
      </c>
      <c r="S104" s="115">
        <f t="shared" si="54"/>
        <v>0</v>
      </c>
      <c r="T104" s="117">
        <f t="shared" si="55"/>
        <v>0</v>
      </c>
      <c r="U104" s="113">
        <v>0</v>
      </c>
      <c r="V104" s="116">
        <v>5</v>
      </c>
      <c r="W104" s="115">
        <f t="shared" si="56"/>
        <v>0.75</v>
      </c>
      <c r="X104" s="117">
        <f t="shared" si="57"/>
        <v>0</v>
      </c>
      <c r="Y104" s="118">
        <v>0</v>
      </c>
      <c r="Z104" s="116">
        <v>0</v>
      </c>
      <c r="AA104" s="115">
        <f t="shared" si="58"/>
        <v>0</v>
      </c>
      <c r="AB104" s="118">
        <v>0</v>
      </c>
      <c r="AC104" s="116">
        <v>2</v>
      </c>
      <c r="AD104" s="115">
        <f t="shared" si="59"/>
        <v>0.18</v>
      </c>
      <c r="AE104" s="118">
        <v>0</v>
      </c>
      <c r="AF104" s="116">
        <v>0</v>
      </c>
      <c r="AG104" s="115">
        <f t="shared" si="60"/>
        <v>0</v>
      </c>
      <c r="AH104" s="117">
        <f t="shared" si="61"/>
        <v>20</v>
      </c>
      <c r="AI104" s="118">
        <v>20</v>
      </c>
      <c r="AJ104" s="119">
        <f t="shared" si="62"/>
        <v>3.7592592592592604</v>
      </c>
      <c r="AK104" s="120">
        <f t="shared" si="63"/>
        <v>0.37592592592592605</v>
      </c>
    </row>
    <row r="105" spans="1:37" ht="15" thickTop="1"/>
  </sheetData>
  <autoFilter ref="C2:D104"/>
  <mergeCells count="18">
    <mergeCell ref="A1:A2"/>
    <mergeCell ref="T1:T2"/>
    <mergeCell ref="U1:W1"/>
    <mergeCell ref="AE1:AG1"/>
    <mergeCell ref="X1:X2"/>
    <mergeCell ref="Y1:AA1"/>
    <mergeCell ref="AB1:AD1"/>
    <mergeCell ref="G1:I1"/>
    <mergeCell ref="J1:L1"/>
    <mergeCell ref="M1:O1"/>
    <mergeCell ref="P1:P2"/>
    <mergeCell ref="Q1:S1"/>
    <mergeCell ref="C1:D1"/>
    <mergeCell ref="B1:B2"/>
    <mergeCell ref="F1:F2"/>
    <mergeCell ref="E1:E2"/>
    <mergeCell ref="AI1:AK1"/>
    <mergeCell ref="AH1:AH2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92D050"/>
  </sheetPr>
  <dimension ref="A1:Y104"/>
  <sheetViews>
    <sheetView workbookViewId="0">
      <selection sqref="A1:A2"/>
    </sheetView>
  </sheetViews>
  <sheetFormatPr baseColWidth="10" defaultColWidth="8.83203125" defaultRowHeight="14" x14ac:dyDescent="0"/>
  <cols>
    <col min="1" max="1" width="10" style="10" customWidth="1"/>
    <col min="2" max="2" width="44" style="10" customWidth="1"/>
    <col min="3" max="3" width="11.6640625" style="10" customWidth="1"/>
    <col min="4" max="4" width="7" style="10" customWidth="1"/>
    <col min="5" max="5" width="15.33203125" style="10" customWidth="1"/>
    <col min="6" max="6" width="15" style="10" customWidth="1"/>
    <col min="7" max="8" width="13.5" style="10" customWidth="1"/>
    <col min="9" max="9" width="13.83203125" style="11" customWidth="1"/>
    <col min="10" max="11" width="14.5" style="10" customWidth="1"/>
    <col min="12" max="12" width="15.1640625" style="10" customWidth="1"/>
    <col min="13" max="13" width="16.5" style="10" customWidth="1"/>
    <col min="14" max="14" width="22.1640625" style="10" customWidth="1"/>
    <col min="15" max="15" width="20.1640625" style="10" customWidth="1"/>
    <col min="16" max="16" width="17.83203125" style="10" customWidth="1"/>
    <col min="17" max="24" width="8.83203125" style="10"/>
    <col min="26" max="16384" width="8.83203125" style="10"/>
  </cols>
  <sheetData>
    <row r="1" spans="1:16">
      <c r="A1" s="133" t="s">
        <v>116</v>
      </c>
      <c r="B1" s="133" t="s">
        <v>102</v>
      </c>
      <c r="C1" s="133" t="s">
        <v>114</v>
      </c>
      <c r="D1" s="133" t="s">
        <v>115</v>
      </c>
      <c r="E1" s="135" t="s">
        <v>132</v>
      </c>
      <c r="F1" s="135"/>
      <c r="G1" s="135"/>
      <c r="H1" s="135"/>
      <c r="I1" s="135"/>
      <c r="J1" s="136" t="s">
        <v>133</v>
      </c>
      <c r="K1" s="136"/>
      <c r="L1" s="136"/>
      <c r="M1" s="136"/>
      <c r="N1" s="136"/>
      <c r="O1" s="136"/>
      <c r="P1" s="136"/>
    </row>
    <row r="2" spans="1:16" ht="61.5" customHeight="1">
      <c r="A2" s="134"/>
      <c r="B2" s="134"/>
      <c r="C2" s="134"/>
      <c r="D2" s="134"/>
      <c r="E2" s="14" t="s">
        <v>120</v>
      </c>
      <c r="F2" s="14" t="s">
        <v>121</v>
      </c>
      <c r="G2" s="14" t="s">
        <v>122</v>
      </c>
      <c r="H2" s="14" t="s">
        <v>123</v>
      </c>
      <c r="I2" s="14" t="s">
        <v>124</v>
      </c>
      <c r="J2" s="16" t="s">
        <v>125</v>
      </c>
      <c r="K2" s="16" t="s">
        <v>126</v>
      </c>
      <c r="L2" s="16" t="s">
        <v>127</v>
      </c>
      <c r="M2" s="16" t="s">
        <v>128</v>
      </c>
      <c r="N2" s="16" t="s">
        <v>129</v>
      </c>
      <c r="O2" s="16" t="s">
        <v>130</v>
      </c>
      <c r="P2" s="16" t="s">
        <v>131</v>
      </c>
    </row>
    <row r="3" spans="1:16">
      <c r="A3" s="13">
        <v>2392</v>
      </c>
      <c r="B3" s="13" t="s">
        <v>59</v>
      </c>
      <c r="C3" s="13">
        <f t="shared" ref="C3:C34" si="0">IF(SUM(E3:I3)&lt;3,SUM(E3:I3)*5,16)+SUM(J3:P3)</f>
        <v>65</v>
      </c>
      <c r="D3" s="137" t="s">
        <v>134</v>
      </c>
      <c r="E3" s="15">
        <v>1</v>
      </c>
      <c r="F3" s="15">
        <v>1</v>
      </c>
      <c r="G3" s="15">
        <v>0</v>
      </c>
      <c r="H3" s="15">
        <v>1</v>
      </c>
      <c r="I3" s="15">
        <v>1</v>
      </c>
      <c r="J3" s="17">
        <v>15</v>
      </c>
      <c r="K3" s="17">
        <v>12</v>
      </c>
      <c r="L3" s="17">
        <v>18</v>
      </c>
      <c r="M3" s="17">
        <v>0</v>
      </c>
      <c r="N3" s="17">
        <v>0</v>
      </c>
      <c r="O3" s="17">
        <v>4</v>
      </c>
      <c r="P3" s="17">
        <v>0</v>
      </c>
    </row>
    <row r="4" spans="1:16">
      <c r="A4" s="13">
        <v>147</v>
      </c>
      <c r="B4" s="13" t="s">
        <v>5</v>
      </c>
      <c r="C4" s="13">
        <f t="shared" si="0"/>
        <v>63</v>
      </c>
      <c r="D4" s="138"/>
      <c r="E4" s="15">
        <v>1</v>
      </c>
      <c r="F4" s="15">
        <v>1</v>
      </c>
      <c r="G4" s="15">
        <v>0</v>
      </c>
      <c r="H4" s="15">
        <v>0</v>
      </c>
      <c r="I4" s="15">
        <v>0</v>
      </c>
      <c r="J4" s="17">
        <v>0</v>
      </c>
      <c r="K4" s="17">
        <v>12</v>
      </c>
      <c r="L4" s="17">
        <v>10</v>
      </c>
      <c r="M4" s="17">
        <v>4</v>
      </c>
      <c r="N4" s="17">
        <v>7</v>
      </c>
      <c r="O4" s="17">
        <v>12</v>
      </c>
      <c r="P4" s="17">
        <v>8</v>
      </c>
    </row>
    <row r="5" spans="1:16">
      <c r="A5" s="13">
        <v>2378</v>
      </c>
      <c r="B5" s="13" t="s">
        <v>53</v>
      </c>
      <c r="C5" s="13">
        <f t="shared" si="0"/>
        <v>63</v>
      </c>
      <c r="D5" s="138"/>
      <c r="E5" s="15">
        <v>1</v>
      </c>
      <c r="F5" s="15">
        <v>1</v>
      </c>
      <c r="G5" s="15">
        <v>0</v>
      </c>
      <c r="H5" s="15">
        <v>0</v>
      </c>
      <c r="I5" s="15">
        <v>0</v>
      </c>
      <c r="J5" s="17">
        <v>15</v>
      </c>
      <c r="K5" s="17">
        <v>12</v>
      </c>
      <c r="L5" s="17">
        <v>18</v>
      </c>
      <c r="M5" s="17">
        <v>0</v>
      </c>
      <c r="N5" s="17">
        <v>0</v>
      </c>
      <c r="O5" s="17">
        <v>8</v>
      </c>
      <c r="P5" s="17">
        <v>0</v>
      </c>
    </row>
    <row r="6" spans="1:16">
      <c r="A6" s="13">
        <v>100002700</v>
      </c>
      <c r="B6" s="13" t="s">
        <v>96</v>
      </c>
      <c r="C6" s="13">
        <f t="shared" si="0"/>
        <v>62</v>
      </c>
      <c r="D6" s="138"/>
      <c r="E6" s="15">
        <v>1</v>
      </c>
      <c r="F6" s="15">
        <v>1</v>
      </c>
      <c r="G6" s="15">
        <v>1</v>
      </c>
      <c r="H6" s="15">
        <v>1</v>
      </c>
      <c r="I6" s="15">
        <v>0</v>
      </c>
      <c r="J6" s="17">
        <v>0</v>
      </c>
      <c r="K6" s="17">
        <v>12</v>
      </c>
      <c r="L6" s="17">
        <v>18</v>
      </c>
      <c r="M6" s="17">
        <v>0</v>
      </c>
      <c r="N6" s="17">
        <v>0</v>
      </c>
      <c r="O6" s="17">
        <v>8</v>
      </c>
      <c r="P6" s="17">
        <v>8</v>
      </c>
    </row>
    <row r="7" spans="1:16">
      <c r="A7" s="13">
        <v>264</v>
      </c>
      <c r="B7" s="13" t="s">
        <v>37</v>
      </c>
      <c r="C7" s="13">
        <f t="shared" si="0"/>
        <v>62</v>
      </c>
      <c r="D7" s="138"/>
      <c r="E7" s="15">
        <v>1</v>
      </c>
      <c r="F7" s="15">
        <v>1</v>
      </c>
      <c r="G7" s="15">
        <v>1</v>
      </c>
      <c r="H7" s="15">
        <v>1</v>
      </c>
      <c r="I7" s="15">
        <v>0</v>
      </c>
      <c r="J7" s="17">
        <v>0</v>
      </c>
      <c r="K7" s="17">
        <v>12</v>
      </c>
      <c r="L7" s="17">
        <v>18</v>
      </c>
      <c r="M7" s="17">
        <v>4</v>
      </c>
      <c r="N7" s="17">
        <v>0</v>
      </c>
      <c r="O7" s="17">
        <v>4</v>
      </c>
      <c r="P7" s="17">
        <v>8</v>
      </c>
    </row>
    <row r="8" spans="1:16">
      <c r="A8" s="13">
        <v>2390</v>
      </c>
      <c r="B8" s="13" t="s">
        <v>58</v>
      </c>
      <c r="C8" s="13">
        <f t="shared" si="0"/>
        <v>62</v>
      </c>
      <c r="D8" s="138"/>
      <c r="E8" s="15">
        <v>1</v>
      </c>
      <c r="F8" s="15">
        <v>1</v>
      </c>
      <c r="G8" s="15">
        <v>0</v>
      </c>
      <c r="H8" s="15">
        <v>1</v>
      </c>
      <c r="I8" s="15">
        <v>0</v>
      </c>
      <c r="J8" s="17">
        <v>0</v>
      </c>
      <c r="K8" s="17">
        <v>12</v>
      </c>
      <c r="L8" s="17">
        <v>18</v>
      </c>
      <c r="M8" s="17">
        <v>8</v>
      </c>
      <c r="N8" s="17">
        <v>0</v>
      </c>
      <c r="O8" s="17">
        <v>8</v>
      </c>
      <c r="P8" s="17">
        <v>0</v>
      </c>
    </row>
    <row r="9" spans="1:16">
      <c r="A9" s="13">
        <v>137</v>
      </c>
      <c r="B9" s="13" t="s">
        <v>1</v>
      </c>
      <c r="C9" s="13">
        <f t="shared" si="0"/>
        <v>58</v>
      </c>
      <c r="D9" s="138"/>
      <c r="E9" s="15">
        <v>1</v>
      </c>
      <c r="F9" s="15">
        <v>1</v>
      </c>
      <c r="G9" s="15">
        <v>0</v>
      </c>
      <c r="H9" s="15">
        <v>1</v>
      </c>
      <c r="I9" s="15">
        <v>0</v>
      </c>
      <c r="J9" s="17">
        <v>0</v>
      </c>
      <c r="K9" s="17">
        <v>12</v>
      </c>
      <c r="L9" s="17">
        <v>10</v>
      </c>
      <c r="M9" s="17">
        <v>4</v>
      </c>
      <c r="N9" s="17">
        <v>0</v>
      </c>
      <c r="O9" s="17">
        <v>8</v>
      </c>
      <c r="P9" s="17">
        <v>8</v>
      </c>
    </row>
    <row r="10" spans="1:16">
      <c r="A10" s="13">
        <v>4874</v>
      </c>
      <c r="B10" s="13" t="s">
        <v>86</v>
      </c>
      <c r="C10" s="13">
        <f t="shared" si="0"/>
        <v>58</v>
      </c>
      <c r="D10" s="138"/>
      <c r="E10" s="15">
        <v>1</v>
      </c>
      <c r="F10" s="15">
        <v>1</v>
      </c>
      <c r="G10" s="15">
        <v>1</v>
      </c>
      <c r="H10" s="15">
        <v>1</v>
      </c>
      <c r="I10" s="15">
        <v>1</v>
      </c>
      <c r="J10" s="17">
        <v>0</v>
      </c>
      <c r="K10" s="17">
        <v>12</v>
      </c>
      <c r="L10" s="17">
        <v>18</v>
      </c>
      <c r="M10" s="17">
        <v>0</v>
      </c>
      <c r="N10" s="17">
        <v>0</v>
      </c>
      <c r="O10" s="17">
        <v>12</v>
      </c>
      <c r="P10" s="17">
        <v>0</v>
      </c>
    </row>
    <row r="11" spans="1:16">
      <c r="A11" s="13">
        <v>2447</v>
      </c>
      <c r="B11" s="13" t="s">
        <v>77</v>
      </c>
      <c r="C11" s="13">
        <f t="shared" si="0"/>
        <v>58</v>
      </c>
      <c r="D11" s="138"/>
      <c r="E11" s="15">
        <v>1</v>
      </c>
      <c r="F11" s="15">
        <v>1</v>
      </c>
      <c r="G11" s="15">
        <v>1</v>
      </c>
      <c r="H11" s="15">
        <v>1</v>
      </c>
      <c r="I11" s="15">
        <v>0</v>
      </c>
      <c r="J11" s="17">
        <v>0</v>
      </c>
      <c r="K11" s="17">
        <v>12</v>
      </c>
      <c r="L11" s="17">
        <v>18</v>
      </c>
      <c r="M11" s="17">
        <v>0</v>
      </c>
      <c r="N11" s="17">
        <v>0</v>
      </c>
      <c r="O11" s="17">
        <v>12</v>
      </c>
      <c r="P11" s="17">
        <v>0</v>
      </c>
    </row>
    <row r="12" spans="1:16">
      <c r="A12" s="13">
        <v>2376</v>
      </c>
      <c r="B12" s="13" t="s">
        <v>51</v>
      </c>
      <c r="C12" s="13">
        <f t="shared" si="0"/>
        <v>58</v>
      </c>
      <c r="D12" s="138"/>
      <c r="E12" s="15">
        <v>1</v>
      </c>
      <c r="F12" s="15">
        <v>1</v>
      </c>
      <c r="G12" s="15">
        <v>1</v>
      </c>
      <c r="H12" s="15">
        <v>1</v>
      </c>
      <c r="I12" s="15">
        <v>0</v>
      </c>
      <c r="J12" s="17">
        <v>0</v>
      </c>
      <c r="K12" s="17">
        <v>12</v>
      </c>
      <c r="L12" s="17">
        <v>18</v>
      </c>
      <c r="M12" s="17">
        <v>0</v>
      </c>
      <c r="N12" s="17">
        <v>0</v>
      </c>
      <c r="O12" s="17">
        <v>12</v>
      </c>
      <c r="P12" s="17">
        <v>0</v>
      </c>
    </row>
    <row r="13" spans="1:16">
      <c r="A13" s="13">
        <v>2455</v>
      </c>
      <c r="B13" s="13" t="s">
        <v>83</v>
      </c>
      <c r="C13" s="13">
        <f t="shared" si="0"/>
        <v>57</v>
      </c>
      <c r="D13" s="138"/>
      <c r="E13" s="15">
        <v>0</v>
      </c>
      <c r="F13" s="15">
        <v>1</v>
      </c>
      <c r="G13" s="15">
        <v>0</v>
      </c>
      <c r="H13" s="15">
        <v>1</v>
      </c>
      <c r="I13" s="15">
        <v>1</v>
      </c>
      <c r="J13" s="17">
        <v>0</v>
      </c>
      <c r="K13" s="17">
        <v>12</v>
      </c>
      <c r="L13" s="17">
        <v>18</v>
      </c>
      <c r="M13" s="17">
        <v>0</v>
      </c>
      <c r="N13" s="17">
        <v>7</v>
      </c>
      <c r="O13" s="17">
        <v>4</v>
      </c>
      <c r="P13" s="17">
        <v>0</v>
      </c>
    </row>
    <row r="14" spans="1:16">
      <c r="A14" s="13">
        <v>7954</v>
      </c>
      <c r="B14" s="13" t="s">
        <v>89</v>
      </c>
      <c r="C14" s="13">
        <f t="shared" si="0"/>
        <v>57</v>
      </c>
      <c r="D14" s="138"/>
      <c r="E14" s="15">
        <v>1</v>
      </c>
      <c r="F14" s="15">
        <v>1</v>
      </c>
      <c r="G14" s="15">
        <v>1</v>
      </c>
      <c r="H14" s="15">
        <v>0</v>
      </c>
      <c r="I14" s="15">
        <v>1</v>
      </c>
      <c r="J14" s="17">
        <v>15</v>
      </c>
      <c r="K14" s="17">
        <v>12</v>
      </c>
      <c r="L14" s="17">
        <v>10</v>
      </c>
      <c r="M14" s="17">
        <v>0</v>
      </c>
      <c r="N14" s="17">
        <v>0</v>
      </c>
      <c r="O14" s="17">
        <v>4</v>
      </c>
      <c r="P14" s="17">
        <v>0</v>
      </c>
    </row>
    <row r="15" spans="1:16">
      <c r="A15" s="13">
        <v>296</v>
      </c>
      <c r="B15" s="13" t="s">
        <v>43</v>
      </c>
      <c r="C15" s="13">
        <f t="shared" si="0"/>
        <v>54</v>
      </c>
      <c r="D15" s="138"/>
      <c r="E15" s="15">
        <v>1</v>
      </c>
      <c r="F15" s="15">
        <v>1</v>
      </c>
      <c r="G15" s="15">
        <v>0</v>
      </c>
      <c r="H15" s="15">
        <v>1</v>
      </c>
      <c r="I15" s="15">
        <v>0</v>
      </c>
      <c r="J15" s="17">
        <v>0</v>
      </c>
      <c r="K15" s="17">
        <v>12</v>
      </c>
      <c r="L15" s="17">
        <v>10</v>
      </c>
      <c r="M15" s="17">
        <v>0</v>
      </c>
      <c r="N15" s="17">
        <v>0</v>
      </c>
      <c r="O15" s="17">
        <v>8</v>
      </c>
      <c r="P15" s="17">
        <v>8</v>
      </c>
    </row>
    <row r="16" spans="1:16">
      <c r="A16" s="13">
        <v>182</v>
      </c>
      <c r="B16" s="13" t="s">
        <v>16</v>
      </c>
      <c r="C16" s="13">
        <f t="shared" si="0"/>
        <v>54</v>
      </c>
      <c r="D16" s="138"/>
      <c r="E16" s="15">
        <v>0</v>
      </c>
      <c r="F16" s="15">
        <v>1</v>
      </c>
      <c r="G16" s="15">
        <v>1</v>
      </c>
      <c r="H16" s="15">
        <v>1</v>
      </c>
      <c r="I16" s="15">
        <v>1</v>
      </c>
      <c r="J16" s="17">
        <v>0</v>
      </c>
      <c r="K16" s="17">
        <v>12</v>
      </c>
      <c r="L16" s="17">
        <v>18</v>
      </c>
      <c r="M16" s="17">
        <v>0</v>
      </c>
      <c r="N16" s="17">
        <v>0</v>
      </c>
      <c r="O16" s="17">
        <v>8</v>
      </c>
      <c r="P16" s="17">
        <v>0</v>
      </c>
    </row>
    <row r="17" spans="1:16">
      <c r="A17" s="13">
        <v>284</v>
      </c>
      <c r="B17" s="13" t="s">
        <v>41</v>
      </c>
      <c r="C17" s="13">
        <f t="shared" si="0"/>
        <v>54</v>
      </c>
      <c r="D17" s="138"/>
      <c r="E17" s="15">
        <v>0</v>
      </c>
      <c r="F17" s="15">
        <v>1</v>
      </c>
      <c r="G17" s="15">
        <v>0</v>
      </c>
      <c r="H17" s="15">
        <v>1</v>
      </c>
      <c r="I17" s="15">
        <v>1</v>
      </c>
      <c r="J17" s="17">
        <v>0</v>
      </c>
      <c r="K17" s="17">
        <v>12</v>
      </c>
      <c r="L17" s="17">
        <v>18</v>
      </c>
      <c r="M17" s="17">
        <v>0</v>
      </c>
      <c r="N17" s="17">
        <v>0</v>
      </c>
      <c r="O17" s="17">
        <v>8</v>
      </c>
      <c r="P17" s="17">
        <v>0</v>
      </c>
    </row>
    <row r="18" spans="1:16">
      <c r="A18" s="13">
        <v>207</v>
      </c>
      <c r="B18" s="13" t="s">
        <v>23</v>
      </c>
      <c r="C18" s="13">
        <f t="shared" si="0"/>
        <v>50</v>
      </c>
      <c r="D18" s="138"/>
      <c r="E18" s="15">
        <v>1</v>
      </c>
      <c r="F18" s="15">
        <v>1</v>
      </c>
      <c r="G18" s="15">
        <v>1</v>
      </c>
      <c r="H18" s="15">
        <v>1</v>
      </c>
      <c r="I18" s="15">
        <v>1</v>
      </c>
      <c r="J18" s="17">
        <v>0</v>
      </c>
      <c r="K18" s="17">
        <v>12</v>
      </c>
      <c r="L18" s="17">
        <v>10</v>
      </c>
      <c r="M18" s="17">
        <v>0</v>
      </c>
      <c r="N18" s="17">
        <v>0</v>
      </c>
      <c r="O18" s="17">
        <v>4</v>
      </c>
      <c r="P18" s="17">
        <v>8</v>
      </c>
    </row>
    <row r="19" spans="1:16">
      <c r="A19" s="13">
        <v>2379</v>
      </c>
      <c r="B19" s="13" t="s">
        <v>54</v>
      </c>
      <c r="C19" s="13">
        <f t="shared" si="0"/>
        <v>50</v>
      </c>
      <c r="D19" s="138"/>
      <c r="E19" s="15">
        <v>1</v>
      </c>
      <c r="F19" s="15">
        <v>1</v>
      </c>
      <c r="G19" s="15">
        <v>0</v>
      </c>
      <c r="H19" s="15">
        <v>1</v>
      </c>
      <c r="I19" s="15">
        <v>0</v>
      </c>
      <c r="J19" s="17">
        <v>0</v>
      </c>
      <c r="K19" s="17">
        <v>12</v>
      </c>
      <c r="L19" s="17">
        <v>10</v>
      </c>
      <c r="M19" s="17">
        <v>0</v>
      </c>
      <c r="N19" s="17">
        <v>0</v>
      </c>
      <c r="O19" s="17">
        <v>12</v>
      </c>
      <c r="P19" s="17">
        <v>0</v>
      </c>
    </row>
    <row r="20" spans="1:16">
      <c r="A20" s="13">
        <v>2388</v>
      </c>
      <c r="B20" s="13" t="s">
        <v>57</v>
      </c>
      <c r="C20" s="13">
        <f t="shared" si="0"/>
        <v>50</v>
      </c>
      <c r="D20" s="138"/>
      <c r="E20" s="15">
        <v>1</v>
      </c>
      <c r="F20" s="15">
        <v>1</v>
      </c>
      <c r="G20" s="15">
        <v>1</v>
      </c>
      <c r="H20" s="15">
        <v>1</v>
      </c>
      <c r="I20" s="15">
        <v>0</v>
      </c>
      <c r="J20" s="17">
        <v>0</v>
      </c>
      <c r="K20" s="17">
        <v>12</v>
      </c>
      <c r="L20" s="17">
        <v>10</v>
      </c>
      <c r="M20" s="17">
        <v>0</v>
      </c>
      <c r="N20" s="17">
        <v>0</v>
      </c>
      <c r="O20" s="17">
        <v>12</v>
      </c>
      <c r="P20" s="17">
        <v>0</v>
      </c>
    </row>
    <row r="21" spans="1:16">
      <c r="A21" s="13">
        <v>5393</v>
      </c>
      <c r="B21" s="13" t="s">
        <v>87</v>
      </c>
      <c r="C21" s="13">
        <f t="shared" si="0"/>
        <v>50</v>
      </c>
      <c r="D21" s="138"/>
      <c r="E21" s="15">
        <v>0</v>
      </c>
      <c r="F21" s="15">
        <v>1</v>
      </c>
      <c r="G21" s="15">
        <v>0</v>
      </c>
      <c r="H21" s="15">
        <v>1</v>
      </c>
      <c r="I21" s="15">
        <v>1</v>
      </c>
      <c r="J21" s="17">
        <v>0</v>
      </c>
      <c r="K21" s="17">
        <v>12</v>
      </c>
      <c r="L21" s="17">
        <v>18</v>
      </c>
      <c r="M21" s="17">
        <v>0</v>
      </c>
      <c r="N21" s="17">
        <v>0</v>
      </c>
      <c r="O21" s="17">
        <v>4</v>
      </c>
      <c r="P21" s="17">
        <v>0</v>
      </c>
    </row>
    <row r="22" spans="1:16">
      <c r="A22" s="13">
        <v>2449</v>
      </c>
      <c r="B22" s="13" t="s">
        <v>79</v>
      </c>
      <c r="C22" s="13">
        <f t="shared" si="0"/>
        <v>50</v>
      </c>
      <c r="D22" s="138"/>
      <c r="E22" s="15">
        <v>1</v>
      </c>
      <c r="F22" s="15">
        <v>1</v>
      </c>
      <c r="G22" s="15">
        <v>0</v>
      </c>
      <c r="H22" s="15">
        <v>1</v>
      </c>
      <c r="I22" s="15">
        <v>1</v>
      </c>
      <c r="J22" s="17">
        <v>0</v>
      </c>
      <c r="K22" s="17">
        <v>12</v>
      </c>
      <c r="L22" s="17">
        <v>18</v>
      </c>
      <c r="M22" s="17">
        <v>0</v>
      </c>
      <c r="N22" s="17">
        <v>0</v>
      </c>
      <c r="O22" s="17">
        <v>4</v>
      </c>
      <c r="P22" s="17">
        <v>0</v>
      </c>
    </row>
    <row r="23" spans="1:16">
      <c r="A23" s="13">
        <v>276</v>
      </c>
      <c r="B23" s="13" t="s">
        <v>39</v>
      </c>
      <c r="C23" s="13">
        <f t="shared" si="0"/>
        <v>50</v>
      </c>
      <c r="D23" s="138"/>
      <c r="E23" s="15">
        <v>1</v>
      </c>
      <c r="F23" s="15">
        <v>1</v>
      </c>
      <c r="G23" s="15">
        <v>1</v>
      </c>
      <c r="H23" s="15">
        <v>0</v>
      </c>
      <c r="I23" s="15">
        <v>1</v>
      </c>
      <c r="J23" s="17">
        <v>0</v>
      </c>
      <c r="K23" s="17">
        <v>12</v>
      </c>
      <c r="L23" s="17">
        <v>18</v>
      </c>
      <c r="M23" s="17">
        <v>0</v>
      </c>
      <c r="N23" s="17">
        <v>0</v>
      </c>
      <c r="O23" s="17">
        <v>4</v>
      </c>
      <c r="P23" s="17">
        <v>0</v>
      </c>
    </row>
    <row r="24" spans="1:16">
      <c r="A24" s="13">
        <v>2441</v>
      </c>
      <c r="B24" s="13" t="s">
        <v>72</v>
      </c>
      <c r="C24" s="13">
        <f t="shared" si="0"/>
        <v>50</v>
      </c>
      <c r="D24" s="138"/>
      <c r="E24" s="15">
        <v>1</v>
      </c>
      <c r="F24" s="15">
        <v>1</v>
      </c>
      <c r="G24" s="15">
        <v>1</v>
      </c>
      <c r="H24" s="15">
        <v>1</v>
      </c>
      <c r="I24" s="15">
        <v>1</v>
      </c>
      <c r="J24" s="17">
        <v>0</v>
      </c>
      <c r="K24" s="17">
        <v>12</v>
      </c>
      <c r="L24" s="17">
        <v>18</v>
      </c>
      <c r="M24" s="17">
        <v>0</v>
      </c>
      <c r="N24" s="17">
        <v>0</v>
      </c>
      <c r="O24" s="17">
        <v>4</v>
      </c>
      <c r="P24" s="17">
        <v>0</v>
      </c>
    </row>
    <row r="25" spans="1:16">
      <c r="A25" s="13">
        <v>282</v>
      </c>
      <c r="B25" s="13" t="s">
        <v>40</v>
      </c>
      <c r="C25" s="13">
        <f t="shared" si="0"/>
        <v>50</v>
      </c>
      <c r="D25" s="138"/>
      <c r="E25" s="15">
        <v>0</v>
      </c>
      <c r="F25" s="15">
        <v>1</v>
      </c>
      <c r="G25" s="15">
        <v>1</v>
      </c>
      <c r="H25" s="15">
        <v>1</v>
      </c>
      <c r="I25" s="15">
        <v>1</v>
      </c>
      <c r="J25" s="17">
        <v>0</v>
      </c>
      <c r="K25" s="17">
        <v>12</v>
      </c>
      <c r="L25" s="17">
        <v>10</v>
      </c>
      <c r="M25" s="17">
        <v>0</v>
      </c>
      <c r="N25" s="17">
        <v>0</v>
      </c>
      <c r="O25" s="17">
        <v>4</v>
      </c>
      <c r="P25" s="17">
        <v>8</v>
      </c>
    </row>
    <row r="26" spans="1:16">
      <c r="A26" s="13">
        <v>205</v>
      </c>
      <c r="B26" s="13" t="s">
        <v>21</v>
      </c>
      <c r="C26" s="13">
        <f t="shared" si="0"/>
        <v>50</v>
      </c>
      <c r="D26" s="138"/>
      <c r="E26" s="15">
        <v>0</v>
      </c>
      <c r="F26" s="15">
        <v>1</v>
      </c>
      <c r="G26" s="15">
        <v>1</v>
      </c>
      <c r="H26" s="15">
        <v>1</v>
      </c>
      <c r="I26" s="15">
        <v>1</v>
      </c>
      <c r="J26" s="17">
        <v>0</v>
      </c>
      <c r="K26" s="17">
        <v>12</v>
      </c>
      <c r="L26" s="17">
        <v>18</v>
      </c>
      <c r="M26" s="17">
        <v>0</v>
      </c>
      <c r="N26" s="17">
        <v>0</v>
      </c>
      <c r="O26" s="17">
        <v>4</v>
      </c>
      <c r="P26" s="17">
        <v>0</v>
      </c>
    </row>
    <row r="27" spans="1:16">
      <c r="A27" s="13">
        <v>11934</v>
      </c>
      <c r="B27" s="13" t="s">
        <v>90</v>
      </c>
      <c r="C27" s="13">
        <f t="shared" si="0"/>
        <v>48</v>
      </c>
      <c r="D27" s="138"/>
      <c r="E27" s="15">
        <v>0</v>
      </c>
      <c r="F27" s="15">
        <v>1</v>
      </c>
      <c r="G27" s="15">
        <v>0</v>
      </c>
      <c r="H27" s="15">
        <v>0</v>
      </c>
      <c r="I27" s="15">
        <v>1</v>
      </c>
      <c r="J27" s="17">
        <v>0</v>
      </c>
      <c r="K27" s="17">
        <v>12</v>
      </c>
      <c r="L27" s="17">
        <v>18</v>
      </c>
      <c r="M27" s="17">
        <v>0</v>
      </c>
      <c r="N27" s="17">
        <v>0</v>
      </c>
      <c r="O27" s="17">
        <v>8</v>
      </c>
      <c r="P27" s="17">
        <v>0</v>
      </c>
    </row>
    <row r="28" spans="1:16">
      <c r="A28" s="13">
        <v>292</v>
      </c>
      <c r="B28" s="13" t="s">
        <v>42</v>
      </c>
      <c r="C28" s="13">
        <f t="shared" si="0"/>
        <v>48</v>
      </c>
      <c r="D28" s="138"/>
      <c r="E28" s="15">
        <v>0</v>
      </c>
      <c r="F28" s="15">
        <v>1</v>
      </c>
      <c r="G28" s="15">
        <v>0</v>
      </c>
      <c r="H28" s="15">
        <v>0</v>
      </c>
      <c r="I28" s="15">
        <v>1</v>
      </c>
      <c r="J28" s="17">
        <v>0</v>
      </c>
      <c r="K28" s="17">
        <v>12</v>
      </c>
      <c r="L28" s="17">
        <v>10</v>
      </c>
      <c r="M28" s="17">
        <v>0</v>
      </c>
      <c r="N28" s="17">
        <v>0</v>
      </c>
      <c r="O28" s="17">
        <v>8</v>
      </c>
      <c r="P28" s="17">
        <v>8</v>
      </c>
    </row>
    <row r="29" spans="1:16">
      <c r="A29" s="13">
        <v>191</v>
      </c>
      <c r="B29" s="13" t="s">
        <v>17</v>
      </c>
      <c r="C29" s="13">
        <f t="shared" si="0"/>
        <v>48</v>
      </c>
      <c r="D29" s="138"/>
      <c r="E29" s="15">
        <v>0</v>
      </c>
      <c r="F29" s="15">
        <v>1</v>
      </c>
      <c r="G29" s="15">
        <v>0</v>
      </c>
      <c r="H29" s="15">
        <v>0</v>
      </c>
      <c r="I29" s="15">
        <v>1</v>
      </c>
      <c r="J29" s="17">
        <v>0</v>
      </c>
      <c r="K29" s="17">
        <v>12</v>
      </c>
      <c r="L29" s="17">
        <v>10</v>
      </c>
      <c r="M29" s="17">
        <v>0</v>
      </c>
      <c r="N29" s="17">
        <v>0</v>
      </c>
      <c r="O29" s="17">
        <v>8</v>
      </c>
      <c r="P29" s="17">
        <v>8</v>
      </c>
    </row>
    <row r="30" spans="1:16">
      <c r="A30" s="13">
        <v>240</v>
      </c>
      <c r="B30" s="13" t="s">
        <v>30</v>
      </c>
      <c r="C30" s="13">
        <f t="shared" si="0"/>
        <v>47</v>
      </c>
      <c r="D30" s="138"/>
      <c r="E30" s="15">
        <v>0</v>
      </c>
      <c r="F30" s="15">
        <v>1</v>
      </c>
      <c r="G30" s="15">
        <v>0</v>
      </c>
      <c r="H30" s="15">
        <v>0</v>
      </c>
      <c r="I30" s="15">
        <v>0</v>
      </c>
      <c r="J30" s="17">
        <v>0</v>
      </c>
      <c r="K30" s="17">
        <v>12</v>
      </c>
      <c r="L30" s="17">
        <v>18</v>
      </c>
      <c r="M30" s="17">
        <v>8</v>
      </c>
      <c r="N30" s="17">
        <v>0</v>
      </c>
      <c r="O30" s="17">
        <v>4</v>
      </c>
      <c r="P30" s="17">
        <v>0</v>
      </c>
    </row>
    <row r="31" spans="1:16">
      <c r="A31" s="13">
        <v>2453</v>
      </c>
      <c r="B31" s="13" t="s">
        <v>82</v>
      </c>
      <c r="C31" s="13">
        <f t="shared" si="0"/>
        <v>46</v>
      </c>
      <c r="D31" s="138"/>
      <c r="E31" s="15">
        <v>1</v>
      </c>
      <c r="F31" s="15">
        <v>1</v>
      </c>
      <c r="G31" s="15">
        <v>0</v>
      </c>
      <c r="H31" s="15">
        <v>1</v>
      </c>
      <c r="I31" s="15">
        <v>0</v>
      </c>
      <c r="J31" s="17">
        <v>0</v>
      </c>
      <c r="K31" s="17">
        <v>12</v>
      </c>
      <c r="L31" s="17">
        <v>10</v>
      </c>
      <c r="M31" s="17">
        <v>4</v>
      </c>
      <c r="N31" s="17">
        <v>0</v>
      </c>
      <c r="O31" s="17">
        <v>4</v>
      </c>
      <c r="P31" s="17">
        <v>0</v>
      </c>
    </row>
    <row r="32" spans="1:16">
      <c r="A32" s="13">
        <v>221</v>
      </c>
      <c r="B32" s="13" t="s">
        <v>26</v>
      </c>
      <c r="C32" s="13">
        <f t="shared" si="0"/>
        <v>46</v>
      </c>
      <c r="D32" s="138"/>
      <c r="E32" s="15">
        <v>1</v>
      </c>
      <c r="F32" s="15">
        <v>1</v>
      </c>
      <c r="G32" s="15">
        <v>1</v>
      </c>
      <c r="H32" s="15">
        <v>1</v>
      </c>
      <c r="I32" s="15">
        <v>1</v>
      </c>
      <c r="J32" s="17">
        <v>0</v>
      </c>
      <c r="K32" s="17">
        <v>12</v>
      </c>
      <c r="L32" s="17">
        <v>10</v>
      </c>
      <c r="M32" s="17">
        <v>0</v>
      </c>
      <c r="N32" s="17">
        <v>0</v>
      </c>
      <c r="O32" s="17">
        <v>8</v>
      </c>
      <c r="P32" s="17">
        <v>0</v>
      </c>
    </row>
    <row r="33" spans="1:16">
      <c r="A33" s="13">
        <v>2424</v>
      </c>
      <c r="B33" s="13" t="s">
        <v>69</v>
      </c>
      <c r="C33" s="13">
        <f t="shared" si="0"/>
        <v>46</v>
      </c>
      <c r="D33" s="138"/>
      <c r="E33" s="15">
        <v>1</v>
      </c>
      <c r="F33" s="15">
        <v>1</v>
      </c>
      <c r="G33" s="15">
        <v>1</v>
      </c>
      <c r="H33" s="15">
        <v>0</v>
      </c>
      <c r="I33" s="15">
        <v>0</v>
      </c>
      <c r="J33" s="17">
        <v>0</v>
      </c>
      <c r="K33" s="17">
        <v>12</v>
      </c>
      <c r="L33" s="17">
        <v>10</v>
      </c>
      <c r="M33" s="17">
        <v>0</v>
      </c>
      <c r="N33" s="17">
        <v>0</v>
      </c>
      <c r="O33" s="17">
        <v>8</v>
      </c>
      <c r="P33" s="17">
        <v>0</v>
      </c>
    </row>
    <row r="34" spans="1:16">
      <c r="A34" s="13">
        <v>206</v>
      </c>
      <c r="B34" s="13" t="s">
        <v>22</v>
      </c>
      <c r="C34" s="13">
        <f t="shared" si="0"/>
        <v>46</v>
      </c>
      <c r="D34" s="138"/>
      <c r="E34" s="15">
        <v>1</v>
      </c>
      <c r="F34" s="15">
        <v>1</v>
      </c>
      <c r="G34" s="15">
        <v>1</v>
      </c>
      <c r="H34" s="15">
        <v>1</v>
      </c>
      <c r="I34" s="15">
        <v>1</v>
      </c>
      <c r="J34" s="17">
        <v>0</v>
      </c>
      <c r="K34" s="17">
        <v>12</v>
      </c>
      <c r="L34" s="17">
        <v>10</v>
      </c>
      <c r="M34" s="17">
        <v>0</v>
      </c>
      <c r="N34" s="17">
        <v>0</v>
      </c>
      <c r="O34" s="17">
        <v>8</v>
      </c>
      <c r="P34" s="17">
        <v>0</v>
      </c>
    </row>
    <row r="35" spans="1:16">
      <c r="A35" s="13">
        <v>2445</v>
      </c>
      <c r="B35" s="13" t="s">
        <v>76</v>
      </c>
      <c r="C35" s="13">
        <f t="shared" ref="C35:C66" si="1">IF(SUM(E35:I35)&lt;3,SUM(E35:I35)*5,16)+SUM(J35:P35)</f>
        <v>46</v>
      </c>
      <c r="D35" s="138"/>
      <c r="E35" s="15">
        <v>1</v>
      </c>
      <c r="F35" s="15">
        <v>1</v>
      </c>
      <c r="G35" s="15">
        <v>1</v>
      </c>
      <c r="H35" s="15">
        <v>1</v>
      </c>
      <c r="I35" s="15">
        <v>1</v>
      </c>
      <c r="J35" s="17">
        <v>0</v>
      </c>
      <c r="K35" s="17">
        <v>12</v>
      </c>
      <c r="L35" s="17">
        <v>18</v>
      </c>
      <c r="M35" s="17">
        <v>0</v>
      </c>
      <c r="N35" s="17">
        <v>0</v>
      </c>
      <c r="O35" s="17">
        <v>0</v>
      </c>
      <c r="P35" s="17">
        <v>0</v>
      </c>
    </row>
    <row r="36" spans="1:16">
      <c r="A36" s="13">
        <v>300</v>
      </c>
      <c r="B36" s="13" t="s">
        <v>44</v>
      </c>
      <c r="C36" s="13">
        <f t="shared" si="1"/>
        <v>46</v>
      </c>
      <c r="D36" s="138"/>
      <c r="E36" s="15">
        <v>1</v>
      </c>
      <c r="F36" s="15">
        <v>1</v>
      </c>
      <c r="G36" s="15">
        <v>1</v>
      </c>
      <c r="H36" s="15">
        <v>0</v>
      </c>
      <c r="I36" s="15">
        <v>0</v>
      </c>
      <c r="J36" s="17">
        <v>0</v>
      </c>
      <c r="K36" s="17">
        <v>12</v>
      </c>
      <c r="L36" s="17">
        <v>18</v>
      </c>
      <c r="M36" s="17">
        <v>0</v>
      </c>
      <c r="N36" s="17">
        <v>0</v>
      </c>
      <c r="O36" s="17">
        <v>0</v>
      </c>
      <c r="P36" s="17">
        <v>0</v>
      </c>
    </row>
    <row r="37" spans="1:16">
      <c r="A37" s="13">
        <v>141</v>
      </c>
      <c r="B37" s="13" t="s">
        <v>3</v>
      </c>
      <c r="C37" s="13">
        <f t="shared" si="1"/>
        <v>46</v>
      </c>
      <c r="D37" s="138"/>
      <c r="E37" s="15">
        <v>0</v>
      </c>
      <c r="F37" s="15">
        <v>1</v>
      </c>
      <c r="G37" s="15">
        <v>0</v>
      </c>
      <c r="H37" s="15">
        <v>1</v>
      </c>
      <c r="I37" s="15">
        <v>1</v>
      </c>
      <c r="J37" s="17">
        <v>0</v>
      </c>
      <c r="K37" s="17">
        <v>12</v>
      </c>
      <c r="L37" s="17">
        <v>18</v>
      </c>
      <c r="M37" s="17">
        <v>0</v>
      </c>
      <c r="N37" s="17">
        <v>0</v>
      </c>
      <c r="O37" s="17">
        <v>0</v>
      </c>
      <c r="P37" s="17">
        <v>0</v>
      </c>
    </row>
    <row r="38" spans="1:16">
      <c r="A38" s="13">
        <v>138</v>
      </c>
      <c r="B38" s="13" t="s">
        <v>2</v>
      </c>
      <c r="C38" s="13">
        <f t="shared" si="1"/>
        <v>46</v>
      </c>
      <c r="D38" s="138"/>
      <c r="E38" s="15">
        <v>1</v>
      </c>
      <c r="F38" s="15">
        <v>1</v>
      </c>
      <c r="G38" s="15">
        <v>0</v>
      </c>
      <c r="H38" s="15">
        <v>0</v>
      </c>
      <c r="I38" s="15">
        <v>1</v>
      </c>
      <c r="J38" s="17">
        <v>0</v>
      </c>
      <c r="K38" s="17">
        <v>12</v>
      </c>
      <c r="L38" s="17">
        <v>10</v>
      </c>
      <c r="M38" s="17">
        <v>4</v>
      </c>
      <c r="N38" s="17">
        <v>0</v>
      </c>
      <c r="O38" s="17">
        <v>4</v>
      </c>
      <c r="P38" s="17">
        <v>0</v>
      </c>
    </row>
    <row r="39" spans="1:16">
      <c r="A39" s="13">
        <v>180</v>
      </c>
      <c r="B39" s="13" t="s">
        <v>14</v>
      </c>
      <c r="C39" s="13">
        <f t="shared" si="1"/>
        <v>45</v>
      </c>
      <c r="D39" s="138"/>
      <c r="E39" s="15">
        <v>0</v>
      </c>
      <c r="F39" s="15">
        <v>0</v>
      </c>
      <c r="G39" s="15">
        <v>0</v>
      </c>
      <c r="H39" s="15">
        <v>0</v>
      </c>
      <c r="I39" s="15">
        <v>0</v>
      </c>
      <c r="J39" s="17">
        <v>0</v>
      </c>
      <c r="K39" s="17">
        <v>12</v>
      </c>
      <c r="L39" s="17">
        <v>10</v>
      </c>
      <c r="M39" s="17">
        <v>4</v>
      </c>
      <c r="N39" s="17">
        <v>7</v>
      </c>
      <c r="O39" s="17">
        <v>12</v>
      </c>
      <c r="P39" s="17">
        <v>0</v>
      </c>
    </row>
    <row r="40" spans="1:16">
      <c r="A40" s="13">
        <v>175</v>
      </c>
      <c r="B40" s="13" t="s">
        <v>13</v>
      </c>
      <c r="C40" s="13">
        <f t="shared" si="1"/>
        <v>44</v>
      </c>
      <c r="D40" s="138"/>
      <c r="E40" s="15">
        <v>1</v>
      </c>
      <c r="F40" s="15">
        <v>1</v>
      </c>
      <c r="G40" s="15">
        <v>1</v>
      </c>
      <c r="H40" s="15">
        <v>1</v>
      </c>
      <c r="I40" s="15">
        <v>1</v>
      </c>
      <c r="J40" s="17">
        <v>0</v>
      </c>
      <c r="K40" s="17">
        <v>12</v>
      </c>
      <c r="L40" s="17">
        <v>0</v>
      </c>
      <c r="M40" s="17">
        <v>0</v>
      </c>
      <c r="N40" s="17">
        <v>0</v>
      </c>
      <c r="O40" s="17">
        <v>8</v>
      </c>
      <c r="P40" s="17">
        <v>8</v>
      </c>
    </row>
    <row r="41" spans="1:16">
      <c r="A41" s="13">
        <v>195</v>
      </c>
      <c r="B41" s="13" t="s">
        <v>18</v>
      </c>
      <c r="C41" s="13">
        <f t="shared" si="1"/>
        <v>44</v>
      </c>
      <c r="D41" s="138"/>
      <c r="E41" s="15">
        <v>0</v>
      </c>
      <c r="F41" s="15">
        <v>1</v>
      </c>
      <c r="G41" s="15">
        <v>0</v>
      </c>
      <c r="H41" s="15">
        <v>1</v>
      </c>
      <c r="I41" s="15">
        <v>0</v>
      </c>
      <c r="J41" s="17">
        <v>0</v>
      </c>
      <c r="K41" s="17">
        <v>12</v>
      </c>
      <c r="L41" s="17">
        <v>18</v>
      </c>
      <c r="M41" s="17">
        <v>0</v>
      </c>
      <c r="N41" s="17">
        <v>0</v>
      </c>
      <c r="O41" s="17">
        <v>4</v>
      </c>
      <c r="P41" s="17">
        <v>0</v>
      </c>
    </row>
    <row r="42" spans="1:16">
      <c r="A42" s="13">
        <v>263</v>
      </c>
      <c r="B42" s="13" t="s">
        <v>36</v>
      </c>
      <c r="C42" s="13">
        <f t="shared" si="1"/>
        <v>44</v>
      </c>
      <c r="D42" s="138"/>
      <c r="E42" s="15">
        <v>1</v>
      </c>
      <c r="F42" s="15">
        <v>1</v>
      </c>
      <c r="G42" s="15">
        <v>0</v>
      </c>
      <c r="H42" s="15">
        <v>1</v>
      </c>
      <c r="I42" s="15">
        <v>0</v>
      </c>
      <c r="J42" s="17">
        <v>0</v>
      </c>
      <c r="K42" s="17">
        <v>12</v>
      </c>
      <c r="L42" s="17">
        <v>0</v>
      </c>
      <c r="M42" s="17">
        <v>0</v>
      </c>
      <c r="N42" s="17">
        <v>0</v>
      </c>
      <c r="O42" s="17">
        <v>8</v>
      </c>
      <c r="P42" s="17">
        <v>8</v>
      </c>
    </row>
    <row r="43" spans="1:16">
      <c r="A43" s="13">
        <v>1002062</v>
      </c>
      <c r="B43" s="13" t="s">
        <v>93</v>
      </c>
      <c r="C43" s="13">
        <f t="shared" si="1"/>
        <v>44</v>
      </c>
      <c r="D43" s="138"/>
      <c r="E43" s="15">
        <v>1</v>
      </c>
      <c r="F43" s="15">
        <v>1</v>
      </c>
      <c r="G43" s="15">
        <v>1</v>
      </c>
      <c r="H43" s="15">
        <v>1</v>
      </c>
      <c r="I43" s="15">
        <v>1</v>
      </c>
      <c r="J43" s="17">
        <v>0</v>
      </c>
      <c r="K43" s="17">
        <v>12</v>
      </c>
      <c r="L43" s="17">
        <v>0</v>
      </c>
      <c r="M43" s="17">
        <v>0</v>
      </c>
      <c r="N43" s="17">
        <v>0</v>
      </c>
      <c r="O43" s="17">
        <v>8</v>
      </c>
      <c r="P43" s="17">
        <v>8</v>
      </c>
    </row>
    <row r="44" spans="1:16">
      <c r="A44" s="13">
        <v>2451</v>
      </c>
      <c r="B44" s="13" t="s">
        <v>81</v>
      </c>
      <c r="C44" s="13">
        <f t="shared" si="1"/>
        <v>44</v>
      </c>
      <c r="D44" s="138"/>
      <c r="E44" s="15">
        <v>0</v>
      </c>
      <c r="F44" s="15">
        <v>1</v>
      </c>
      <c r="G44" s="15">
        <v>0</v>
      </c>
      <c r="H44" s="15">
        <v>1</v>
      </c>
      <c r="I44" s="15">
        <v>0</v>
      </c>
      <c r="J44" s="17">
        <v>0</v>
      </c>
      <c r="K44" s="17">
        <v>12</v>
      </c>
      <c r="L44" s="17">
        <v>18</v>
      </c>
      <c r="M44" s="17">
        <v>0</v>
      </c>
      <c r="N44" s="17">
        <v>0</v>
      </c>
      <c r="O44" s="17">
        <v>4</v>
      </c>
      <c r="P44" s="17">
        <v>0</v>
      </c>
    </row>
    <row r="45" spans="1:16">
      <c r="A45" s="13">
        <v>226</v>
      </c>
      <c r="B45" s="13" t="s">
        <v>27</v>
      </c>
      <c r="C45" s="13">
        <f t="shared" si="1"/>
        <v>44</v>
      </c>
      <c r="D45" s="138"/>
      <c r="E45" s="15">
        <v>0</v>
      </c>
      <c r="F45" s="15">
        <v>1</v>
      </c>
      <c r="G45" s="15">
        <v>0</v>
      </c>
      <c r="H45" s="15">
        <v>0</v>
      </c>
      <c r="I45" s="15">
        <v>1</v>
      </c>
      <c r="J45" s="17">
        <v>0</v>
      </c>
      <c r="K45" s="17">
        <v>12</v>
      </c>
      <c r="L45" s="17">
        <v>18</v>
      </c>
      <c r="M45" s="17">
        <v>0</v>
      </c>
      <c r="N45" s="17">
        <v>0</v>
      </c>
      <c r="O45" s="17">
        <v>4</v>
      </c>
      <c r="P45" s="17">
        <v>0</v>
      </c>
    </row>
    <row r="46" spans="1:16">
      <c r="A46" s="13">
        <v>260</v>
      </c>
      <c r="B46" s="13" t="s">
        <v>35</v>
      </c>
      <c r="C46" s="13">
        <f t="shared" si="1"/>
        <v>44</v>
      </c>
      <c r="D46" s="138"/>
      <c r="E46" s="15">
        <v>1</v>
      </c>
      <c r="F46" s="15">
        <v>1</v>
      </c>
      <c r="G46" s="15">
        <v>0</v>
      </c>
      <c r="H46" s="15">
        <v>1</v>
      </c>
      <c r="I46" s="15">
        <v>1</v>
      </c>
      <c r="J46" s="17">
        <v>0</v>
      </c>
      <c r="K46" s="17">
        <v>12</v>
      </c>
      <c r="L46" s="17">
        <v>0</v>
      </c>
      <c r="M46" s="17">
        <v>0</v>
      </c>
      <c r="N46" s="17">
        <v>0</v>
      </c>
      <c r="O46" s="17">
        <v>8</v>
      </c>
      <c r="P46" s="17">
        <v>8</v>
      </c>
    </row>
    <row r="47" spans="1:16">
      <c r="A47" s="13">
        <v>217</v>
      </c>
      <c r="B47" s="13" t="s">
        <v>25</v>
      </c>
      <c r="C47" s="13">
        <f t="shared" si="1"/>
        <v>43</v>
      </c>
      <c r="D47" s="138"/>
      <c r="E47" s="15">
        <v>0</v>
      </c>
      <c r="F47" s="15">
        <v>1</v>
      </c>
      <c r="G47" s="15">
        <v>0</v>
      </c>
      <c r="H47" s="15">
        <v>0</v>
      </c>
      <c r="I47" s="15">
        <v>0</v>
      </c>
      <c r="J47" s="17">
        <v>0</v>
      </c>
      <c r="K47" s="17">
        <v>12</v>
      </c>
      <c r="L47" s="17">
        <v>18</v>
      </c>
      <c r="M47" s="17">
        <v>4</v>
      </c>
      <c r="N47" s="17">
        <v>0</v>
      </c>
      <c r="O47" s="17">
        <v>4</v>
      </c>
      <c r="P47" s="17">
        <v>0</v>
      </c>
    </row>
    <row r="48" spans="1:16">
      <c r="A48" s="13">
        <v>181</v>
      </c>
      <c r="B48" s="13" t="s">
        <v>15</v>
      </c>
      <c r="C48" s="13">
        <f t="shared" si="1"/>
        <v>42</v>
      </c>
      <c r="D48" s="138"/>
      <c r="E48" s="15">
        <v>0</v>
      </c>
      <c r="F48" s="15">
        <v>1</v>
      </c>
      <c r="G48" s="15">
        <v>0</v>
      </c>
      <c r="H48" s="15">
        <v>1</v>
      </c>
      <c r="I48" s="15">
        <v>1</v>
      </c>
      <c r="J48" s="17">
        <v>0</v>
      </c>
      <c r="K48" s="17">
        <v>12</v>
      </c>
      <c r="L48" s="17">
        <v>10</v>
      </c>
      <c r="M48" s="17">
        <v>0</v>
      </c>
      <c r="N48" s="17">
        <v>0</v>
      </c>
      <c r="O48" s="17">
        <v>4</v>
      </c>
      <c r="P48" s="17">
        <v>0</v>
      </c>
    </row>
    <row r="49" spans="1:16">
      <c r="A49" s="13">
        <v>146</v>
      </c>
      <c r="B49" s="13" t="s">
        <v>4</v>
      </c>
      <c r="C49" s="13">
        <f t="shared" si="1"/>
        <v>42</v>
      </c>
      <c r="D49" s="138"/>
      <c r="E49" s="15">
        <v>1</v>
      </c>
      <c r="F49" s="15">
        <v>1</v>
      </c>
      <c r="G49" s="15">
        <v>1</v>
      </c>
      <c r="H49" s="15">
        <v>1</v>
      </c>
      <c r="I49" s="15">
        <v>1</v>
      </c>
      <c r="J49" s="17">
        <v>0</v>
      </c>
      <c r="K49" s="17">
        <v>12</v>
      </c>
      <c r="L49" s="17">
        <v>10</v>
      </c>
      <c r="M49" s="17">
        <v>0</v>
      </c>
      <c r="N49" s="17">
        <v>0</v>
      </c>
      <c r="O49" s="17">
        <v>4</v>
      </c>
      <c r="P49" s="17">
        <v>0</v>
      </c>
    </row>
    <row r="50" spans="1:16">
      <c r="A50" s="13">
        <v>2400</v>
      </c>
      <c r="B50" s="13" t="s">
        <v>64</v>
      </c>
      <c r="C50" s="13">
        <f t="shared" si="1"/>
        <v>42</v>
      </c>
      <c r="D50" s="138"/>
      <c r="E50" s="15">
        <v>1</v>
      </c>
      <c r="F50" s="15">
        <v>1</v>
      </c>
      <c r="G50" s="15">
        <v>1</v>
      </c>
      <c r="H50" s="15">
        <v>0</v>
      </c>
      <c r="I50" s="15">
        <v>0</v>
      </c>
      <c r="J50" s="17">
        <v>0</v>
      </c>
      <c r="K50" s="17">
        <v>12</v>
      </c>
      <c r="L50" s="17">
        <v>10</v>
      </c>
      <c r="M50" s="17">
        <v>0</v>
      </c>
      <c r="N50" s="17">
        <v>0</v>
      </c>
      <c r="O50" s="17">
        <v>4</v>
      </c>
      <c r="P50" s="17">
        <v>0</v>
      </c>
    </row>
    <row r="51" spans="1:16">
      <c r="A51" s="13">
        <v>100003360</v>
      </c>
      <c r="B51" s="13" t="s">
        <v>98</v>
      </c>
      <c r="C51" s="13">
        <f t="shared" si="1"/>
        <v>42</v>
      </c>
      <c r="D51" s="138"/>
      <c r="E51" s="15">
        <v>0</v>
      </c>
      <c r="F51" s="15">
        <v>0</v>
      </c>
      <c r="G51" s="15">
        <v>0</v>
      </c>
      <c r="H51" s="15">
        <v>1</v>
      </c>
      <c r="I51" s="15">
        <v>0</v>
      </c>
      <c r="J51" s="17">
        <v>0</v>
      </c>
      <c r="K51" s="17">
        <v>12</v>
      </c>
      <c r="L51" s="17">
        <v>10</v>
      </c>
      <c r="M51" s="17">
        <v>4</v>
      </c>
      <c r="N51" s="17">
        <v>7</v>
      </c>
      <c r="O51" s="17">
        <v>4</v>
      </c>
      <c r="P51" s="17">
        <v>0</v>
      </c>
    </row>
    <row r="52" spans="1:16">
      <c r="A52" s="13">
        <v>2418</v>
      </c>
      <c r="B52" s="13" t="s">
        <v>68</v>
      </c>
      <c r="C52" s="13">
        <f t="shared" si="1"/>
        <v>40</v>
      </c>
      <c r="D52" s="138"/>
      <c r="E52" s="15">
        <v>1</v>
      </c>
      <c r="F52" s="15">
        <v>1</v>
      </c>
      <c r="G52" s="15">
        <v>0</v>
      </c>
      <c r="H52" s="15">
        <v>0</v>
      </c>
      <c r="I52" s="15">
        <v>0</v>
      </c>
      <c r="J52" s="17">
        <v>0</v>
      </c>
      <c r="K52" s="17">
        <v>0</v>
      </c>
      <c r="L52" s="17">
        <v>18</v>
      </c>
      <c r="M52" s="17">
        <v>8</v>
      </c>
      <c r="N52" s="17">
        <v>0</v>
      </c>
      <c r="O52" s="17">
        <v>4</v>
      </c>
      <c r="P52" s="17">
        <v>0</v>
      </c>
    </row>
    <row r="53" spans="1:16">
      <c r="A53" s="13">
        <v>310</v>
      </c>
      <c r="B53" s="13" t="s">
        <v>48</v>
      </c>
      <c r="C53" s="13">
        <f t="shared" si="1"/>
        <v>40</v>
      </c>
      <c r="D53" s="138"/>
      <c r="E53" s="15">
        <v>0</v>
      </c>
      <c r="F53" s="15">
        <v>1</v>
      </c>
      <c r="G53" s="15">
        <v>1</v>
      </c>
      <c r="H53" s="15">
        <v>0</v>
      </c>
      <c r="I53" s="15">
        <v>0</v>
      </c>
      <c r="J53" s="17">
        <v>0</v>
      </c>
      <c r="K53" s="17">
        <v>12</v>
      </c>
      <c r="L53" s="17">
        <v>10</v>
      </c>
      <c r="M53" s="17">
        <v>0</v>
      </c>
      <c r="N53" s="17">
        <v>0</v>
      </c>
      <c r="O53" s="17">
        <v>8</v>
      </c>
      <c r="P53" s="17">
        <v>0</v>
      </c>
    </row>
    <row r="54" spans="1:16">
      <c r="A54" s="13">
        <v>241</v>
      </c>
      <c r="B54" s="13" t="s">
        <v>31</v>
      </c>
      <c r="C54" s="13">
        <f t="shared" si="1"/>
        <v>40</v>
      </c>
      <c r="D54" s="138"/>
      <c r="E54" s="15">
        <v>1</v>
      </c>
      <c r="F54" s="15">
        <v>1</v>
      </c>
      <c r="G54" s="15">
        <v>0</v>
      </c>
      <c r="H54" s="15">
        <v>1</v>
      </c>
      <c r="I54" s="15">
        <v>0</v>
      </c>
      <c r="J54" s="17">
        <v>0</v>
      </c>
      <c r="K54" s="17">
        <v>12</v>
      </c>
      <c r="L54" s="17">
        <v>0</v>
      </c>
      <c r="M54" s="17">
        <v>0</v>
      </c>
      <c r="N54" s="17">
        <v>0</v>
      </c>
      <c r="O54" s="17">
        <v>12</v>
      </c>
      <c r="P54" s="17">
        <v>0</v>
      </c>
    </row>
    <row r="55" spans="1:16">
      <c r="A55" s="13">
        <v>309</v>
      </c>
      <c r="B55" s="13" t="s">
        <v>47</v>
      </c>
      <c r="C55" s="13">
        <f t="shared" si="1"/>
        <v>40</v>
      </c>
      <c r="D55" s="138"/>
      <c r="E55" s="15">
        <v>0</v>
      </c>
      <c r="F55" s="15">
        <v>1</v>
      </c>
      <c r="G55" s="15">
        <v>0</v>
      </c>
      <c r="H55" s="15">
        <v>1</v>
      </c>
      <c r="I55" s="15">
        <v>0</v>
      </c>
      <c r="J55" s="17">
        <v>0</v>
      </c>
      <c r="K55" s="17">
        <v>12</v>
      </c>
      <c r="L55" s="17">
        <v>18</v>
      </c>
      <c r="M55" s="17">
        <v>0</v>
      </c>
      <c r="N55" s="17">
        <v>0</v>
      </c>
      <c r="O55" s="17">
        <v>0</v>
      </c>
      <c r="P55" s="17">
        <v>0</v>
      </c>
    </row>
    <row r="56" spans="1:16">
      <c r="A56" s="13">
        <v>100001520</v>
      </c>
      <c r="B56" s="13" t="s">
        <v>94</v>
      </c>
      <c r="C56" s="13">
        <f t="shared" si="1"/>
        <v>39</v>
      </c>
      <c r="D56" s="138"/>
      <c r="E56" s="15">
        <v>0</v>
      </c>
      <c r="F56" s="15">
        <v>0</v>
      </c>
      <c r="G56" s="15">
        <v>0</v>
      </c>
      <c r="H56" s="15">
        <v>0</v>
      </c>
      <c r="I56" s="15">
        <v>1</v>
      </c>
      <c r="J56" s="17">
        <v>0</v>
      </c>
      <c r="K56" s="17">
        <v>12</v>
      </c>
      <c r="L56" s="17">
        <v>18</v>
      </c>
      <c r="M56" s="17">
        <v>0</v>
      </c>
      <c r="N56" s="17">
        <v>0</v>
      </c>
      <c r="O56" s="17">
        <v>4</v>
      </c>
      <c r="P56" s="17">
        <v>0</v>
      </c>
    </row>
    <row r="57" spans="1:16">
      <c r="A57" s="13">
        <v>196</v>
      </c>
      <c r="B57" s="13" t="s">
        <v>19</v>
      </c>
      <c r="C57" s="13">
        <f t="shared" si="1"/>
        <v>39</v>
      </c>
      <c r="D57" s="138"/>
      <c r="E57" s="15">
        <v>0</v>
      </c>
      <c r="F57" s="15">
        <v>1</v>
      </c>
      <c r="G57" s="15">
        <v>0</v>
      </c>
      <c r="H57" s="15">
        <v>0</v>
      </c>
      <c r="I57" s="15">
        <v>0</v>
      </c>
      <c r="J57" s="17">
        <v>0</v>
      </c>
      <c r="K57" s="17">
        <v>12</v>
      </c>
      <c r="L57" s="17">
        <v>10</v>
      </c>
      <c r="M57" s="17">
        <v>4</v>
      </c>
      <c r="N57" s="17">
        <v>0</v>
      </c>
      <c r="O57" s="17">
        <v>8</v>
      </c>
      <c r="P57" s="17">
        <v>0</v>
      </c>
    </row>
    <row r="58" spans="1:16">
      <c r="A58" s="13">
        <v>2443</v>
      </c>
      <c r="B58" s="13" t="s">
        <v>74</v>
      </c>
      <c r="C58" s="13">
        <f t="shared" si="1"/>
        <v>38</v>
      </c>
      <c r="D58" s="138"/>
      <c r="E58" s="15">
        <v>0</v>
      </c>
      <c r="F58" s="15">
        <v>0</v>
      </c>
      <c r="G58" s="15">
        <v>0</v>
      </c>
      <c r="H58" s="15">
        <v>0</v>
      </c>
      <c r="I58" s="15">
        <v>0</v>
      </c>
      <c r="J58" s="17">
        <v>0</v>
      </c>
      <c r="K58" s="17">
        <v>12</v>
      </c>
      <c r="L58" s="17">
        <v>18</v>
      </c>
      <c r="M58" s="17">
        <v>0</v>
      </c>
      <c r="N58" s="17">
        <v>0</v>
      </c>
      <c r="O58" s="17">
        <v>8</v>
      </c>
      <c r="P58" s="17">
        <v>0</v>
      </c>
    </row>
    <row r="59" spans="1:16">
      <c r="A59" s="13">
        <v>2406</v>
      </c>
      <c r="B59" s="13" t="s">
        <v>66</v>
      </c>
      <c r="C59" s="13">
        <f t="shared" si="1"/>
        <v>38</v>
      </c>
      <c r="D59" s="138"/>
      <c r="E59" s="15">
        <v>0</v>
      </c>
      <c r="F59" s="15">
        <v>0</v>
      </c>
      <c r="G59" s="15">
        <v>0</v>
      </c>
      <c r="H59" s="15">
        <v>0</v>
      </c>
      <c r="I59" s="15">
        <v>0</v>
      </c>
      <c r="J59" s="17">
        <v>0</v>
      </c>
      <c r="K59" s="17">
        <v>12</v>
      </c>
      <c r="L59" s="17">
        <v>10</v>
      </c>
      <c r="M59" s="17">
        <v>0</v>
      </c>
      <c r="N59" s="17">
        <v>0</v>
      </c>
      <c r="O59" s="17">
        <v>8</v>
      </c>
      <c r="P59" s="17">
        <v>8</v>
      </c>
    </row>
    <row r="60" spans="1:16">
      <c r="A60" s="13">
        <v>248</v>
      </c>
      <c r="B60" s="13" t="s">
        <v>34</v>
      </c>
      <c r="C60" s="13">
        <f t="shared" si="1"/>
        <v>38</v>
      </c>
      <c r="D60" s="138"/>
      <c r="E60" s="15">
        <v>0</v>
      </c>
      <c r="F60" s="15">
        <v>0</v>
      </c>
      <c r="G60" s="15">
        <v>0</v>
      </c>
      <c r="H60" s="15">
        <v>0</v>
      </c>
      <c r="I60" s="15">
        <v>0</v>
      </c>
      <c r="J60" s="17">
        <v>0</v>
      </c>
      <c r="K60" s="17">
        <v>12</v>
      </c>
      <c r="L60" s="17">
        <v>18</v>
      </c>
      <c r="M60" s="17">
        <v>4</v>
      </c>
      <c r="N60" s="17">
        <v>0</v>
      </c>
      <c r="O60" s="17">
        <v>4</v>
      </c>
      <c r="P60" s="17">
        <v>0</v>
      </c>
    </row>
    <row r="61" spans="1:16">
      <c r="A61" s="13">
        <v>2450</v>
      </c>
      <c r="B61" s="13" t="s">
        <v>80</v>
      </c>
      <c r="C61" s="13">
        <f t="shared" si="1"/>
        <v>37</v>
      </c>
      <c r="D61" s="138"/>
      <c r="E61" s="15">
        <v>0</v>
      </c>
      <c r="F61" s="15">
        <v>1</v>
      </c>
      <c r="G61" s="15">
        <v>0</v>
      </c>
      <c r="H61" s="15">
        <v>0</v>
      </c>
      <c r="I61" s="15">
        <v>0</v>
      </c>
      <c r="J61" s="17">
        <v>0</v>
      </c>
      <c r="K61" s="17">
        <v>12</v>
      </c>
      <c r="L61" s="17">
        <v>0</v>
      </c>
      <c r="M61" s="17">
        <v>0</v>
      </c>
      <c r="N61" s="17">
        <v>0</v>
      </c>
      <c r="O61" s="17">
        <v>12</v>
      </c>
      <c r="P61" s="17">
        <v>8</v>
      </c>
    </row>
    <row r="62" spans="1:16">
      <c r="A62" s="13">
        <v>4755</v>
      </c>
      <c r="B62" s="13" t="s">
        <v>85</v>
      </c>
      <c r="C62" s="13">
        <f t="shared" si="1"/>
        <v>36</v>
      </c>
      <c r="D62" s="138"/>
      <c r="E62" s="15">
        <v>0</v>
      </c>
      <c r="F62" s="15">
        <v>1</v>
      </c>
      <c r="G62" s="15">
        <v>0</v>
      </c>
      <c r="H62" s="15">
        <v>1</v>
      </c>
      <c r="I62" s="15">
        <v>1</v>
      </c>
      <c r="J62" s="17">
        <v>0</v>
      </c>
      <c r="K62" s="17">
        <v>12</v>
      </c>
      <c r="L62" s="17">
        <v>0</v>
      </c>
      <c r="M62" s="17">
        <v>0</v>
      </c>
      <c r="N62" s="17">
        <v>0</v>
      </c>
      <c r="O62" s="17">
        <v>8</v>
      </c>
      <c r="P62" s="17">
        <v>0</v>
      </c>
    </row>
    <row r="63" spans="1:16">
      <c r="A63" s="13">
        <v>100004201</v>
      </c>
      <c r="B63" s="13" t="s">
        <v>100</v>
      </c>
      <c r="C63" s="13">
        <f t="shared" si="1"/>
        <v>36</v>
      </c>
      <c r="D63" s="138"/>
      <c r="E63" s="15">
        <v>0</v>
      </c>
      <c r="F63" s="15">
        <v>1</v>
      </c>
      <c r="G63" s="15">
        <v>1</v>
      </c>
      <c r="H63" s="15">
        <v>0</v>
      </c>
      <c r="I63" s="15">
        <v>1</v>
      </c>
      <c r="J63" s="17">
        <v>0</v>
      </c>
      <c r="K63" s="17">
        <v>12</v>
      </c>
      <c r="L63" s="17">
        <v>0</v>
      </c>
      <c r="M63" s="17">
        <v>0</v>
      </c>
      <c r="N63" s="17">
        <v>0</v>
      </c>
      <c r="O63" s="17">
        <v>8</v>
      </c>
      <c r="P63" s="17">
        <v>0</v>
      </c>
    </row>
    <row r="64" spans="1:16">
      <c r="A64" s="13">
        <v>2382</v>
      </c>
      <c r="B64" s="13" t="s">
        <v>55</v>
      </c>
      <c r="C64" s="13">
        <f t="shared" si="1"/>
        <v>36</v>
      </c>
      <c r="D64" s="138"/>
      <c r="E64" s="15">
        <v>1</v>
      </c>
      <c r="F64" s="15">
        <v>1</v>
      </c>
      <c r="G64" s="15">
        <v>1</v>
      </c>
      <c r="H64" s="15">
        <v>1</v>
      </c>
      <c r="I64" s="15">
        <v>0</v>
      </c>
      <c r="J64" s="17">
        <v>0</v>
      </c>
      <c r="K64" s="17">
        <v>12</v>
      </c>
      <c r="L64" s="17">
        <v>0</v>
      </c>
      <c r="M64" s="17">
        <v>0</v>
      </c>
      <c r="N64" s="17">
        <v>0</v>
      </c>
      <c r="O64" s="17">
        <v>8</v>
      </c>
      <c r="P64" s="17">
        <v>0</v>
      </c>
    </row>
    <row r="65" spans="1:16">
      <c r="A65" s="13">
        <v>270</v>
      </c>
      <c r="B65" s="13" t="s">
        <v>38</v>
      </c>
      <c r="C65" s="13">
        <f t="shared" si="1"/>
        <v>35</v>
      </c>
      <c r="D65" s="138"/>
      <c r="E65" s="15">
        <v>0</v>
      </c>
      <c r="F65" s="15">
        <v>1</v>
      </c>
      <c r="G65" s="15">
        <v>0</v>
      </c>
      <c r="H65" s="15">
        <v>0</v>
      </c>
      <c r="I65" s="15">
        <v>0</v>
      </c>
      <c r="J65" s="17">
        <v>0</v>
      </c>
      <c r="K65" s="17">
        <v>12</v>
      </c>
      <c r="L65" s="17">
        <v>10</v>
      </c>
      <c r="M65" s="17">
        <v>0</v>
      </c>
      <c r="N65" s="17">
        <v>0</v>
      </c>
      <c r="O65" s="17">
        <v>8</v>
      </c>
      <c r="P65" s="17">
        <v>0</v>
      </c>
    </row>
    <row r="66" spans="1:16">
      <c r="A66" s="13">
        <v>150</v>
      </c>
      <c r="B66" s="13" t="s">
        <v>7</v>
      </c>
      <c r="C66" s="13">
        <f t="shared" si="1"/>
        <v>35</v>
      </c>
      <c r="D66" s="138"/>
      <c r="E66" s="15">
        <v>0</v>
      </c>
      <c r="F66" s="15">
        <v>1</v>
      </c>
      <c r="G66" s="15">
        <v>0</v>
      </c>
      <c r="H66" s="15">
        <v>0</v>
      </c>
      <c r="I66" s="15">
        <v>0</v>
      </c>
      <c r="J66" s="17">
        <v>0</v>
      </c>
      <c r="K66" s="17">
        <v>12</v>
      </c>
      <c r="L66" s="17">
        <v>18</v>
      </c>
      <c r="M66" s="17">
        <v>0</v>
      </c>
      <c r="N66" s="17">
        <v>0</v>
      </c>
      <c r="O66" s="17">
        <v>0</v>
      </c>
      <c r="P66" s="17">
        <v>0</v>
      </c>
    </row>
    <row r="67" spans="1:16">
      <c r="A67" s="13">
        <v>2398</v>
      </c>
      <c r="B67" s="13" t="s">
        <v>63</v>
      </c>
      <c r="C67" s="13">
        <f t="shared" ref="C67:C98" si="2">IF(SUM(E67:I67)&lt;3,SUM(E67:I67)*5,16)+SUM(J67:P67)</f>
        <v>35</v>
      </c>
      <c r="D67" s="138"/>
      <c r="E67" s="15">
        <v>0</v>
      </c>
      <c r="F67" s="15">
        <v>1</v>
      </c>
      <c r="G67" s="15">
        <v>0</v>
      </c>
      <c r="H67" s="15">
        <v>0</v>
      </c>
      <c r="I67" s="15">
        <v>0</v>
      </c>
      <c r="J67" s="17">
        <v>0</v>
      </c>
      <c r="K67" s="17">
        <v>12</v>
      </c>
      <c r="L67" s="17">
        <v>18</v>
      </c>
      <c r="M67" s="17">
        <v>0</v>
      </c>
      <c r="N67" s="17">
        <v>0</v>
      </c>
      <c r="O67" s="17">
        <v>0</v>
      </c>
      <c r="P67" s="17">
        <v>0</v>
      </c>
    </row>
    <row r="68" spans="1:16">
      <c r="A68" s="13">
        <v>149</v>
      </c>
      <c r="B68" s="13" t="s">
        <v>6</v>
      </c>
      <c r="C68" s="13">
        <f t="shared" si="2"/>
        <v>35</v>
      </c>
      <c r="D68" s="138"/>
      <c r="E68" s="15">
        <v>0</v>
      </c>
      <c r="F68" s="15">
        <v>1</v>
      </c>
      <c r="G68" s="15">
        <v>0</v>
      </c>
      <c r="H68" s="15">
        <v>0</v>
      </c>
      <c r="I68" s="15">
        <v>0</v>
      </c>
      <c r="J68" s="17">
        <v>0</v>
      </c>
      <c r="K68" s="17">
        <v>12</v>
      </c>
      <c r="L68" s="17">
        <v>18</v>
      </c>
      <c r="M68" s="17">
        <v>0</v>
      </c>
      <c r="N68" s="17">
        <v>0</v>
      </c>
      <c r="O68" s="17">
        <v>0</v>
      </c>
      <c r="P68" s="17">
        <v>0</v>
      </c>
    </row>
    <row r="69" spans="1:16">
      <c r="A69" s="13">
        <v>169</v>
      </c>
      <c r="B69" s="13" t="s">
        <v>11</v>
      </c>
      <c r="C69" s="13">
        <f t="shared" si="2"/>
        <v>35</v>
      </c>
      <c r="D69" s="138"/>
      <c r="E69" s="15">
        <v>0</v>
      </c>
      <c r="F69" s="15">
        <v>1</v>
      </c>
      <c r="G69" s="15">
        <v>0</v>
      </c>
      <c r="H69" s="15">
        <v>0</v>
      </c>
      <c r="I69" s="15">
        <v>0</v>
      </c>
      <c r="J69" s="17">
        <v>0</v>
      </c>
      <c r="K69" s="17">
        <v>12</v>
      </c>
      <c r="L69" s="17">
        <v>10</v>
      </c>
      <c r="M69" s="17">
        <v>0</v>
      </c>
      <c r="N69" s="17">
        <v>0</v>
      </c>
      <c r="O69" s="17">
        <v>8</v>
      </c>
      <c r="P69" s="17">
        <v>0</v>
      </c>
    </row>
    <row r="70" spans="1:16">
      <c r="A70" s="13">
        <v>2386</v>
      </c>
      <c r="B70" s="13" t="s">
        <v>56</v>
      </c>
      <c r="C70" s="13">
        <f t="shared" si="2"/>
        <v>35</v>
      </c>
      <c r="D70" s="138"/>
      <c r="E70" s="15">
        <v>0</v>
      </c>
      <c r="F70" s="15">
        <v>1</v>
      </c>
      <c r="G70" s="15">
        <v>0</v>
      </c>
      <c r="H70" s="15">
        <v>0</v>
      </c>
      <c r="I70" s="15">
        <v>0</v>
      </c>
      <c r="J70" s="17">
        <v>0</v>
      </c>
      <c r="K70" s="17">
        <v>12</v>
      </c>
      <c r="L70" s="17">
        <v>10</v>
      </c>
      <c r="M70" s="17">
        <v>4</v>
      </c>
      <c r="N70" s="17">
        <v>0</v>
      </c>
      <c r="O70" s="17">
        <v>4</v>
      </c>
      <c r="P70" s="17">
        <v>0</v>
      </c>
    </row>
    <row r="71" spans="1:16">
      <c r="A71" s="13">
        <v>2396</v>
      </c>
      <c r="B71" s="13" t="s">
        <v>62</v>
      </c>
      <c r="C71" s="13">
        <f t="shared" si="2"/>
        <v>35</v>
      </c>
      <c r="D71" s="138"/>
      <c r="E71" s="15">
        <v>0</v>
      </c>
      <c r="F71" s="15">
        <v>1</v>
      </c>
      <c r="G71" s="15">
        <v>0</v>
      </c>
      <c r="H71" s="15">
        <v>0</v>
      </c>
      <c r="I71" s="15">
        <v>0</v>
      </c>
      <c r="J71" s="17">
        <v>0</v>
      </c>
      <c r="K71" s="17">
        <v>12</v>
      </c>
      <c r="L71" s="17">
        <v>10</v>
      </c>
      <c r="M71" s="17">
        <v>0</v>
      </c>
      <c r="N71" s="17">
        <v>0</v>
      </c>
      <c r="O71" s="17">
        <v>8</v>
      </c>
      <c r="P71" s="17">
        <v>0</v>
      </c>
    </row>
    <row r="72" spans="1:16">
      <c r="A72" s="13">
        <v>2407</v>
      </c>
      <c r="B72" s="13" t="s">
        <v>67</v>
      </c>
      <c r="C72" s="13">
        <f t="shared" si="2"/>
        <v>34</v>
      </c>
      <c r="D72" s="138"/>
      <c r="E72" s="15">
        <v>0</v>
      </c>
      <c r="F72" s="15">
        <v>0</v>
      </c>
      <c r="G72" s="15">
        <v>0</v>
      </c>
      <c r="H72" s="15">
        <v>0</v>
      </c>
      <c r="I72" s="15">
        <v>0</v>
      </c>
      <c r="J72" s="17">
        <v>0</v>
      </c>
      <c r="K72" s="17">
        <v>12</v>
      </c>
      <c r="L72" s="17">
        <v>18</v>
      </c>
      <c r="M72" s="17">
        <v>0</v>
      </c>
      <c r="N72" s="17">
        <v>0</v>
      </c>
      <c r="O72" s="17">
        <v>4</v>
      </c>
      <c r="P72" s="17">
        <v>0</v>
      </c>
    </row>
    <row r="73" spans="1:16">
      <c r="A73" s="13">
        <v>228</v>
      </c>
      <c r="B73" s="13" t="s">
        <v>28</v>
      </c>
      <c r="C73" s="13">
        <f t="shared" si="2"/>
        <v>34</v>
      </c>
      <c r="D73" s="138"/>
      <c r="E73" s="15">
        <v>1</v>
      </c>
      <c r="F73" s="15">
        <v>0</v>
      </c>
      <c r="G73" s="15">
        <v>0</v>
      </c>
      <c r="H73" s="15">
        <v>0</v>
      </c>
      <c r="I73" s="15">
        <v>1</v>
      </c>
      <c r="J73" s="17">
        <v>0</v>
      </c>
      <c r="K73" s="17">
        <v>12</v>
      </c>
      <c r="L73" s="17">
        <v>0</v>
      </c>
      <c r="M73" s="17">
        <v>0</v>
      </c>
      <c r="N73" s="17">
        <v>0</v>
      </c>
      <c r="O73" s="17">
        <v>12</v>
      </c>
      <c r="P73" s="17">
        <v>0</v>
      </c>
    </row>
    <row r="74" spans="1:16">
      <c r="A74" s="13">
        <v>247</v>
      </c>
      <c r="B74" s="13" t="s">
        <v>33</v>
      </c>
      <c r="C74" s="13">
        <f t="shared" si="2"/>
        <v>34</v>
      </c>
      <c r="D74" s="138"/>
      <c r="E74" s="15">
        <v>0</v>
      </c>
      <c r="F74" s="15">
        <v>0</v>
      </c>
      <c r="G74" s="15">
        <v>0</v>
      </c>
      <c r="H74" s="15">
        <v>0</v>
      </c>
      <c r="I74" s="15">
        <v>0</v>
      </c>
      <c r="J74" s="17">
        <v>0</v>
      </c>
      <c r="K74" s="17">
        <v>12</v>
      </c>
      <c r="L74" s="17">
        <v>18</v>
      </c>
      <c r="M74" s="17">
        <v>0</v>
      </c>
      <c r="N74" s="17">
        <v>0</v>
      </c>
      <c r="O74" s="17">
        <v>4</v>
      </c>
      <c r="P74" s="17">
        <v>0</v>
      </c>
    </row>
    <row r="75" spans="1:16">
      <c r="A75" s="13">
        <v>197</v>
      </c>
      <c r="B75" s="13" t="s">
        <v>20</v>
      </c>
      <c r="C75" s="13">
        <f t="shared" si="2"/>
        <v>34</v>
      </c>
      <c r="D75" s="138"/>
      <c r="E75" s="15">
        <v>1</v>
      </c>
      <c r="F75" s="15">
        <v>1</v>
      </c>
      <c r="G75" s="15">
        <v>0</v>
      </c>
      <c r="H75" s="15">
        <v>0</v>
      </c>
      <c r="I75" s="15">
        <v>0</v>
      </c>
      <c r="J75" s="17">
        <v>0</v>
      </c>
      <c r="K75" s="17">
        <v>12</v>
      </c>
      <c r="L75" s="17">
        <v>0</v>
      </c>
      <c r="M75" s="17">
        <v>0</v>
      </c>
      <c r="N75" s="17">
        <v>0</v>
      </c>
      <c r="O75" s="17">
        <v>12</v>
      </c>
      <c r="P75" s="17">
        <v>0</v>
      </c>
    </row>
    <row r="76" spans="1:16">
      <c r="A76" s="13">
        <v>2395</v>
      </c>
      <c r="B76" s="13" t="s">
        <v>61</v>
      </c>
      <c r="C76" s="13">
        <f t="shared" si="2"/>
        <v>34</v>
      </c>
      <c r="D76" s="138"/>
      <c r="E76" s="15">
        <v>1</v>
      </c>
      <c r="F76" s="15">
        <v>1</v>
      </c>
      <c r="G76" s="15">
        <v>0</v>
      </c>
      <c r="H76" s="15">
        <v>0</v>
      </c>
      <c r="I76" s="15">
        <v>0</v>
      </c>
      <c r="J76" s="17">
        <v>0</v>
      </c>
      <c r="K76" s="17">
        <v>12</v>
      </c>
      <c r="L76" s="17">
        <v>0</v>
      </c>
      <c r="M76" s="17">
        <v>0</v>
      </c>
      <c r="N76" s="17">
        <v>0</v>
      </c>
      <c r="O76" s="17">
        <v>4</v>
      </c>
      <c r="P76" s="17">
        <v>8</v>
      </c>
    </row>
    <row r="77" spans="1:16">
      <c r="A77" s="13">
        <v>2448</v>
      </c>
      <c r="B77" s="13" t="s">
        <v>78</v>
      </c>
      <c r="C77" s="13">
        <f t="shared" si="2"/>
        <v>34</v>
      </c>
      <c r="D77" s="138"/>
      <c r="E77" s="15">
        <v>0</v>
      </c>
      <c r="F77" s="15">
        <v>0</v>
      </c>
      <c r="G77" s="15">
        <v>0</v>
      </c>
      <c r="H77" s="15">
        <v>0</v>
      </c>
      <c r="I77" s="15">
        <v>0</v>
      </c>
      <c r="J77" s="17">
        <v>0</v>
      </c>
      <c r="K77" s="17">
        <v>12</v>
      </c>
      <c r="L77" s="17">
        <v>10</v>
      </c>
      <c r="M77" s="17">
        <v>4</v>
      </c>
      <c r="N77" s="17">
        <v>0</v>
      </c>
      <c r="O77" s="17">
        <v>8</v>
      </c>
      <c r="P77" s="17">
        <v>0</v>
      </c>
    </row>
    <row r="78" spans="1:16">
      <c r="A78" s="13">
        <v>200006803</v>
      </c>
      <c r="B78" s="13" t="s">
        <v>101</v>
      </c>
      <c r="C78" s="13">
        <f t="shared" si="2"/>
        <v>33</v>
      </c>
      <c r="D78" s="138"/>
      <c r="E78" s="15">
        <v>1</v>
      </c>
      <c r="F78" s="15">
        <v>0</v>
      </c>
      <c r="G78" s="15">
        <v>0</v>
      </c>
      <c r="H78" s="15">
        <v>0</v>
      </c>
      <c r="I78" s="15">
        <v>0</v>
      </c>
      <c r="J78" s="17">
        <v>0</v>
      </c>
      <c r="K78" s="17">
        <v>12</v>
      </c>
      <c r="L78" s="17">
        <v>0</v>
      </c>
      <c r="M78" s="17">
        <v>0</v>
      </c>
      <c r="N78" s="17">
        <v>0</v>
      </c>
      <c r="O78" s="17">
        <v>8</v>
      </c>
      <c r="P78" s="17">
        <v>8</v>
      </c>
    </row>
    <row r="79" spans="1:16">
      <c r="A79" s="13">
        <v>315</v>
      </c>
      <c r="B79" s="13" t="s">
        <v>50</v>
      </c>
      <c r="C79" s="13">
        <f t="shared" si="2"/>
        <v>33</v>
      </c>
      <c r="D79" s="138"/>
      <c r="E79" s="15">
        <v>0</v>
      </c>
      <c r="F79" s="15">
        <v>1</v>
      </c>
      <c r="G79" s="15">
        <v>0</v>
      </c>
      <c r="H79" s="15">
        <v>0</v>
      </c>
      <c r="I79" s="15">
        <v>0</v>
      </c>
      <c r="J79" s="17">
        <v>0</v>
      </c>
      <c r="K79" s="17">
        <v>12</v>
      </c>
      <c r="L79" s="17">
        <v>0</v>
      </c>
      <c r="M79" s="17">
        <v>0</v>
      </c>
      <c r="N79" s="17">
        <v>0</v>
      </c>
      <c r="O79" s="17">
        <v>8</v>
      </c>
      <c r="P79" s="17">
        <v>8</v>
      </c>
    </row>
    <row r="80" spans="1:16">
      <c r="A80" s="13">
        <v>100004200</v>
      </c>
      <c r="B80" s="13" t="s">
        <v>99</v>
      </c>
      <c r="C80" s="13">
        <f t="shared" si="2"/>
        <v>32</v>
      </c>
      <c r="D80" s="138"/>
      <c r="E80" s="15">
        <v>1</v>
      </c>
      <c r="F80" s="15">
        <v>1</v>
      </c>
      <c r="G80" s="15">
        <v>0</v>
      </c>
      <c r="H80" s="15">
        <v>1</v>
      </c>
      <c r="I80" s="15">
        <v>0</v>
      </c>
      <c r="J80" s="17">
        <v>0</v>
      </c>
      <c r="K80" s="17">
        <v>12</v>
      </c>
      <c r="L80" s="17">
        <v>0</v>
      </c>
      <c r="M80" s="17">
        <v>0</v>
      </c>
      <c r="N80" s="17">
        <v>0</v>
      </c>
      <c r="O80" s="17">
        <v>4</v>
      </c>
      <c r="P80" s="17">
        <v>0</v>
      </c>
    </row>
    <row r="81" spans="1:16">
      <c r="A81" s="13">
        <v>161</v>
      </c>
      <c r="B81" s="13" t="s">
        <v>9</v>
      </c>
      <c r="C81" s="13">
        <f t="shared" si="2"/>
        <v>32</v>
      </c>
      <c r="D81" s="138"/>
      <c r="E81" s="15">
        <v>0</v>
      </c>
      <c r="F81" s="15">
        <v>1</v>
      </c>
      <c r="G81" s="15">
        <v>0</v>
      </c>
      <c r="H81" s="15">
        <v>1</v>
      </c>
      <c r="I81" s="15">
        <v>0</v>
      </c>
      <c r="J81" s="17">
        <v>0</v>
      </c>
      <c r="K81" s="17">
        <v>12</v>
      </c>
      <c r="L81" s="17">
        <v>10</v>
      </c>
      <c r="M81" s="17">
        <v>0</v>
      </c>
      <c r="N81" s="17">
        <v>0</v>
      </c>
      <c r="O81" s="17">
        <v>0</v>
      </c>
      <c r="P81" s="17">
        <v>0</v>
      </c>
    </row>
    <row r="82" spans="1:16">
      <c r="A82" s="13">
        <v>167</v>
      </c>
      <c r="B82" s="13" t="s">
        <v>10</v>
      </c>
      <c r="C82" s="13">
        <f t="shared" si="2"/>
        <v>32</v>
      </c>
      <c r="D82" s="138"/>
      <c r="E82" s="15">
        <v>1</v>
      </c>
      <c r="F82" s="15">
        <v>1</v>
      </c>
      <c r="G82" s="15">
        <v>0</v>
      </c>
      <c r="H82" s="15">
        <v>0</v>
      </c>
      <c r="I82" s="15">
        <v>0</v>
      </c>
      <c r="J82" s="17">
        <v>0</v>
      </c>
      <c r="K82" s="17">
        <v>12</v>
      </c>
      <c r="L82" s="17">
        <v>10</v>
      </c>
      <c r="M82" s="17">
        <v>0</v>
      </c>
      <c r="N82" s="17">
        <v>0</v>
      </c>
      <c r="O82" s="17">
        <v>0</v>
      </c>
      <c r="P82" s="17">
        <v>0</v>
      </c>
    </row>
    <row r="83" spans="1:16">
      <c r="A83" s="13">
        <v>212</v>
      </c>
      <c r="B83" s="13" t="s">
        <v>24</v>
      </c>
      <c r="C83" s="13">
        <f t="shared" si="2"/>
        <v>32</v>
      </c>
      <c r="D83" s="138"/>
      <c r="E83" s="15">
        <v>1</v>
      </c>
      <c r="F83" s="15">
        <v>1</v>
      </c>
      <c r="G83" s="15">
        <v>1</v>
      </c>
      <c r="H83" s="15">
        <v>0</v>
      </c>
      <c r="I83" s="15">
        <v>0</v>
      </c>
      <c r="J83" s="17">
        <v>0</v>
      </c>
      <c r="K83" s="17">
        <v>12</v>
      </c>
      <c r="L83" s="17">
        <v>0</v>
      </c>
      <c r="M83" s="17">
        <v>0</v>
      </c>
      <c r="N83" s="17">
        <v>0</v>
      </c>
      <c r="O83" s="17">
        <v>4</v>
      </c>
      <c r="P83" s="17">
        <v>0</v>
      </c>
    </row>
    <row r="84" spans="1:16">
      <c r="A84" s="13">
        <v>2444</v>
      </c>
      <c r="B84" s="13" t="s">
        <v>75</v>
      </c>
      <c r="C84" s="13">
        <f t="shared" si="2"/>
        <v>30</v>
      </c>
      <c r="D84" s="138"/>
      <c r="E84" s="15">
        <v>0</v>
      </c>
      <c r="F84" s="15">
        <v>0</v>
      </c>
      <c r="G84" s="15">
        <v>0</v>
      </c>
      <c r="H84" s="15">
        <v>0</v>
      </c>
      <c r="I84" s="15">
        <v>0</v>
      </c>
      <c r="J84" s="17">
        <v>0</v>
      </c>
      <c r="K84" s="17">
        <v>12</v>
      </c>
      <c r="L84" s="17">
        <v>10</v>
      </c>
      <c r="M84" s="17">
        <v>4</v>
      </c>
      <c r="N84" s="17">
        <v>0</v>
      </c>
      <c r="O84" s="17">
        <v>4</v>
      </c>
      <c r="P84" s="17">
        <v>0</v>
      </c>
    </row>
    <row r="85" spans="1:16">
      <c r="A85" s="13">
        <v>171</v>
      </c>
      <c r="B85" s="13" t="s">
        <v>12</v>
      </c>
      <c r="C85" s="13">
        <f t="shared" si="2"/>
        <v>30</v>
      </c>
      <c r="D85" s="138"/>
      <c r="E85" s="15">
        <v>0</v>
      </c>
      <c r="F85" s="15">
        <v>0</v>
      </c>
      <c r="G85" s="15">
        <v>0</v>
      </c>
      <c r="H85" s="15">
        <v>0</v>
      </c>
      <c r="I85" s="15">
        <v>0</v>
      </c>
      <c r="J85" s="17">
        <v>0</v>
      </c>
      <c r="K85" s="17">
        <v>12</v>
      </c>
      <c r="L85" s="17">
        <v>10</v>
      </c>
      <c r="M85" s="17">
        <v>4</v>
      </c>
      <c r="N85" s="17">
        <v>0</v>
      </c>
      <c r="O85" s="17">
        <v>4</v>
      </c>
      <c r="P85" s="17">
        <v>0</v>
      </c>
    </row>
    <row r="86" spans="1:16">
      <c r="A86" s="13">
        <v>235</v>
      </c>
      <c r="B86" s="13" t="s">
        <v>29</v>
      </c>
      <c r="C86" s="13">
        <f t="shared" si="2"/>
        <v>28</v>
      </c>
      <c r="D86" s="138"/>
      <c r="E86" s="15">
        <v>1</v>
      </c>
      <c r="F86" s="15">
        <v>1</v>
      </c>
      <c r="G86" s="15">
        <v>0</v>
      </c>
      <c r="H86" s="15">
        <v>1</v>
      </c>
      <c r="I86" s="15">
        <v>0</v>
      </c>
      <c r="J86" s="17">
        <v>0</v>
      </c>
      <c r="K86" s="17">
        <v>12</v>
      </c>
      <c r="L86" s="17">
        <v>0</v>
      </c>
      <c r="M86" s="17">
        <v>0</v>
      </c>
      <c r="N86" s="17">
        <v>0</v>
      </c>
      <c r="O86" s="17">
        <v>0</v>
      </c>
      <c r="P86" s="17">
        <v>0</v>
      </c>
    </row>
    <row r="87" spans="1:16">
      <c r="A87" s="13">
        <v>1000361</v>
      </c>
      <c r="B87" s="13" t="s">
        <v>92</v>
      </c>
      <c r="C87" s="13">
        <f t="shared" si="2"/>
        <v>28</v>
      </c>
      <c r="D87" s="138"/>
      <c r="E87" s="15">
        <v>1</v>
      </c>
      <c r="F87" s="15">
        <v>1</v>
      </c>
      <c r="G87" s="15">
        <v>1</v>
      </c>
      <c r="H87" s="15">
        <v>1</v>
      </c>
      <c r="I87" s="15">
        <v>0</v>
      </c>
      <c r="J87" s="17">
        <v>0</v>
      </c>
      <c r="K87" s="17">
        <v>12</v>
      </c>
      <c r="L87" s="17">
        <v>0</v>
      </c>
      <c r="M87" s="17">
        <v>0</v>
      </c>
      <c r="N87" s="17">
        <v>0</v>
      </c>
      <c r="O87" s="17">
        <v>0</v>
      </c>
      <c r="P87" s="17">
        <v>0</v>
      </c>
    </row>
    <row r="88" spans="1:16">
      <c r="A88" s="13">
        <v>313</v>
      </c>
      <c r="B88" s="13" t="s">
        <v>49</v>
      </c>
      <c r="C88" s="13">
        <f t="shared" si="2"/>
        <v>28</v>
      </c>
      <c r="D88" s="138"/>
      <c r="E88" s="15">
        <v>1</v>
      </c>
      <c r="F88" s="15">
        <v>0</v>
      </c>
      <c r="G88" s="15">
        <v>0</v>
      </c>
      <c r="H88" s="15">
        <v>1</v>
      </c>
      <c r="I88" s="15">
        <v>1</v>
      </c>
      <c r="J88" s="17">
        <v>0</v>
      </c>
      <c r="K88" s="17">
        <v>12</v>
      </c>
      <c r="L88" s="17">
        <v>0</v>
      </c>
      <c r="M88" s="17">
        <v>0</v>
      </c>
      <c r="N88" s="17">
        <v>0</v>
      </c>
      <c r="O88" s="17">
        <v>0</v>
      </c>
      <c r="P88" s="17">
        <v>0</v>
      </c>
    </row>
    <row r="89" spans="1:16">
      <c r="A89" s="13">
        <v>1000300</v>
      </c>
      <c r="B89" s="13" t="s">
        <v>91</v>
      </c>
      <c r="C89" s="13">
        <f t="shared" si="2"/>
        <v>28</v>
      </c>
      <c r="D89" s="138"/>
      <c r="E89" s="15">
        <v>1</v>
      </c>
      <c r="F89" s="15">
        <v>1</v>
      </c>
      <c r="G89" s="15">
        <v>1</v>
      </c>
      <c r="H89" s="15">
        <v>1</v>
      </c>
      <c r="I89" s="15">
        <v>0</v>
      </c>
      <c r="J89" s="17">
        <v>0</v>
      </c>
      <c r="K89" s="17">
        <v>0</v>
      </c>
      <c r="L89" s="17">
        <v>0</v>
      </c>
      <c r="M89" s="17">
        <v>0</v>
      </c>
      <c r="N89" s="17">
        <v>0</v>
      </c>
      <c r="O89" s="17">
        <v>12</v>
      </c>
      <c r="P89" s="17">
        <v>0</v>
      </c>
    </row>
    <row r="90" spans="1:16">
      <c r="A90" s="13">
        <v>2377</v>
      </c>
      <c r="B90" s="13" t="s">
        <v>52</v>
      </c>
      <c r="C90" s="13">
        <f t="shared" si="2"/>
        <v>25</v>
      </c>
      <c r="D90" s="138"/>
      <c r="E90" s="15">
        <v>0</v>
      </c>
      <c r="F90" s="15">
        <v>1</v>
      </c>
      <c r="G90" s="15">
        <v>0</v>
      </c>
      <c r="H90" s="15">
        <v>0</v>
      </c>
      <c r="I90" s="15">
        <v>0</v>
      </c>
      <c r="J90" s="17">
        <v>0</v>
      </c>
      <c r="K90" s="17">
        <v>12</v>
      </c>
      <c r="L90" s="17">
        <v>0</v>
      </c>
      <c r="M90" s="17">
        <v>0</v>
      </c>
      <c r="N90" s="17">
        <v>0</v>
      </c>
      <c r="O90" s="17">
        <v>8</v>
      </c>
      <c r="P90" s="17">
        <v>0</v>
      </c>
    </row>
    <row r="91" spans="1:16">
      <c r="A91" s="13">
        <v>2394</v>
      </c>
      <c r="B91" s="13" t="s">
        <v>60</v>
      </c>
      <c r="C91" s="13">
        <f t="shared" si="2"/>
        <v>23</v>
      </c>
      <c r="D91" s="138"/>
      <c r="E91" s="15">
        <v>0</v>
      </c>
      <c r="F91" s="15">
        <v>0</v>
      </c>
      <c r="G91" s="15">
        <v>0</v>
      </c>
      <c r="H91" s="15">
        <v>0</v>
      </c>
      <c r="I91" s="15">
        <v>0</v>
      </c>
      <c r="J91" s="17">
        <v>0</v>
      </c>
      <c r="K91" s="17">
        <v>12</v>
      </c>
      <c r="L91" s="17">
        <v>0</v>
      </c>
      <c r="M91" s="17">
        <v>0</v>
      </c>
      <c r="N91" s="17">
        <v>7</v>
      </c>
      <c r="O91" s="17">
        <v>4</v>
      </c>
      <c r="P91" s="17">
        <v>0</v>
      </c>
    </row>
    <row r="92" spans="1:16">
      <c r="A92" s="13">
        <v>133</v>
      </c>
      <c r="B92" s="13" t="s">
        <v>0</v>
      </c>
      <c r="C92" s="13">
        <f t="shared" si="2"/>
        <v>22</v>
      </c>
      <c r="D92" s="138"/>
      <c r="E92" s="15">
        <v>1</v>
      </c>
      <c r="F92" s="15">
        <v>1</v>
      </c>
      <c r="G92" s="15">
        <v>0</v>
      </c>
      <c r="H92" s="15">
        <v>0</v>
      </c>
      <c r="I92" s="15">
        <v>0</v>
      </c>
      <c r="J92" s="17">
        <v>0</v>
      </c>
      <c r="K92" s="17">
        <v>12</v>
      </c>
      <c r="L92" s="17">
        <v>0</v>
      </c>
      <c r="M92" s="17">
        <v>0</v>
      </c>
      <c r="N92" s="17">
        <v>0</v>
      </c>
      <c r="O92" s="17">
        <v>0</v>
      </c>
      <c r="P92" s="17">
        <v>0</v>
      </c>
    </row>
    <row r="93" spans="1:16">
      <c r="A93" s="13">
        <v>308</v>
      </c>
      <c r="B93" s="13" t="s">
        <v>46</v>
      </c>
      <c r="C93" s="13">
        <f t="shared" si="2"/>
        <v>21</v>
      </c>
      <c r="D93" s="138"/>
      <c r="E93" s="15">
        <v>0</v>
      </c>
      <c r="F93" s="15">
        <v>1</v>
      </c>
      <c r="G93" s="15">
        <v>0</v>
      </c>
      <c r="H93" s="15">
        <v>0</v>
      </c>
      <c r="I93" s="15">
        <v>0</v>
      </c>
      <c r="J93" s="17">
        <v>0</v>
      </c>
      <c r="K93" s="17">
        <v>12</v>
      </c>
      <c r="L93" s="17">
        <v>0</v>
      </c>
      <c r="M93" s="17">
        <v>0</v>
      </c>
      <c r="N93" s="17">
        <v>0</v>
      </c>
      <c r="O93" s="17">
        <v>4</v>
      </c>
      <c r="P93" s="17">
        <v>0</v>
      </c>
    </row>
    <row r="94" spans="1:16">
      <c r="A94" s="13">
        <v>2403</v>
      </c>
      <c r="B94" s="13" t="s">
        <v>65</v>
      </c>
      <c r="C94" s="13">
        <f t="shared" si="2"/>
        <v>21</v>
      </c>
      <c r="D94" s="138"/>
      <c r="E94" s="15">
        <v>0</v>
      </c>
      <c r="F94" s="15">
        <v>1</v>
      </c>
      <c r="G94" s="15">
        <v>0</v>
      </c>
      <c r="H94" s="15">
        <v>0</v>
      </c>
      <c r="I94" s="15">
        <v>0</v>
      </c>
      <c r="J94" s="17">
        <v>0</v>
      </c>
      <c r="K94" s="17">
        <v>12</v>
      </c>
      <c r="L94" s="17">
        <v>0</v>
      </c>
      <c r="M94" s="17">
        <v>0</v>
      </c>
      <c r="N94" s="17">
        <v>0</v>
      </c>
      <c r="O94" s="17">
        <v>4</v>
      </c>
      <c r="P94" s="17">
        <v>0</v>
      </c>
    </row>
    <row r="95" spans="1:16">
      <c r="A95" s="13">
        <v>2440</v>
      </c>
      <c r="B95" s="13" t="s">
        <v>71</v>
      </c>
      <c r="C95" s="13">
        <f t="shared" si="2"/>
        <v>20</v>
      </c>
      <c r="D95" s="138"/>
      <c r="E95" s="15">
        <v>0</v>
      </c>
      <c r="F95" s="15">
        <v>0</v>
      </c>
      <c r="G95" s="15">
        <v>0</v>
      </c>
      <c r="H95" s="15">
        <v>0</v>
      </c>
      <c r="I95" s="15">
        <v>0</v>
      </c>
      <c r="J95" s="17">
        <v>0</v>
      </c>
      <c r="K95" s="17">
        <v>12</v>
      </c>
      <c r="L95" s="17">
        <v>0</v>
      </c>
      <c r="M95" s="17">
        <v>0</v>
      </c>
      <c r="N95" s="17">
        <v>0</v>
      </c>
      <c r="O95" s="17">
        <v>8</v>
      </c>
      <c r="P95" s="17">
        <v>0</v>
      </c>
    </row>
    <row r="96" spans="1:16">
      <c r="A96" s="13">
        <v>100001533</v>
      </c>
      <c r="B96" s="13" t="s">
        <v>95</v>
      </c>
      <c r="C96" s="13">
        <f t="shared" si="2"/>
        <v>20</v>
      </c>
      <c r="D96" s="138"/>
      <c r="E96" s="15">
        <v>0</v>
      </c>
      <c r="F96" s="15">
        <v>0</v>
      </c>
      <c r="G96" s="15">
        <v>0</v>
      </c>
      <c r="H96" s="15">
        <v>0</v>
      </c>
      <c r="I96" s="15">
        <v>0</v>
      </c>
      <c r="J96" s="17">
        <v>0</v>
      </c>
      <c r="K96" s="17">
        <v>12</v>
      </c>
      <c r="L96" s="17">
        <v>0</v>
      </c>
      <c r="M96" s="17">
        <v>0</v>
      </c>
      <c r="N96" s="17">
        <v>0</v>
      </c>
      <c r="O96" s="17">
        <v>8</v>
      </c>
      <c r="P96" s="17">
        <v>0</v>
      </c>
    </row>
    <row r="97" spans="1:16">
      <c r="A97" s="13">
        <v>306</v>
      </c>
      <c r="B97" s="13" t="s">
        <v>45</v>
      </c>
      <c r="C97" s="13">
        <f t="shared" si="2"/>
        <v>20</v>
      </c>
      <c r="D97" s="138"/>
      <c r="E97" s="15">
        <v>0</v>
      </c>
      <c r="F97" s="15">
        <v>0</v>
      </c>
      <c r="G97" s="15">
        <v>0</v>
      </c>
      <c r="H97" s="15">
        <v>0</v>
      </c>
      <c r="I97" s="15">
        <v>0</v>
      </c>
      <c r="J97" s="17">
        <v>0</v>
      </c>
      <c r="K97" s="17">
        <v>12</v>
      </c>
      <c r="L97" s="17">
        <v>0</v>
      </c>
      <c r="M97" s="17">
        <v>0</v>
      </c>
      <c r="N97" s="17">
        <v>0</v>
      </c>
      <c r="O97" s="17">
        <v>8</v>
      </c>
      <c r="P97" s="17">
        <v>0</v>
      </c>
    </row>
    <row r="98" spans="1:16">
      <c r="A98" s="13">
        <v>100003146</v>
      </c>
      <c r="B98" s="13" t="s">
        <v>97</v>
      </c>
      <c r="C98" s="13">
        <f t="shared" si="2"/>
        <v>20</v>
      </c>
      <c r="D98" s="138"/>
      <c r="E98" s="15">
        <v>0</v>
      </c>
      <c r="F98" s="15">
        <v>0</v>
      </c>
      <c r="G98" s="15">
        <v>0</v>
      </c>
      <c r="H98" s="15">
        <v>0</v>
      </c>
      <c r="I98" s="15">
        <v>0</v>
      </c>
      <c r="J98" s="17">
        <v>0</v>
      </c>
      <c r="K98" s="17">
        <v>12</v>
      </c>
      <c r="L98" s="17">
        <v>0</v>
      </c>
      <c r="M98" s="17">
        <v>0</v>
      </c>
      <c r="N98" s="17">
        <v>0</v>
      </c>
      <c r="O98" s="17">
        <v>8</v>
      </c>
      <c r="P98" s="17">
        <v>0</v>
      </c>
    </row>
    <row r="99" spans="1:16">
      <c r="A99" s="13">
        <v>2456</v>
      </c>
      <c r="B99" s="13" t="s">
        <v>84</v>
      </c>
      <c r="C99" s="13">
        <f t="shared" ref="C99:C104" si="3">IF(SUM(E99:I99)&lt;3,SUM(E99:I99)*5,16)+SUM(J99:P99)</f>
        <v>19</v>
      </c>
      <c r="D99" s="138"/>
      <c r="E99" s="15">
        <v>0</v>
      </c>
      <c r="F99" s="15">
        <v>1</v>
      </c>
      <c r="G99" s="15">
        <v>0</v>
      </c>
      <c r="H99" s="15">
        <v>0</v>
      </c>
      <c r="I99" s="15">
        <v>0</v>
      </c>
      <c r="J99" s="17">
        <v>0</v>
      </c>
      <c r="K99" s="17">
        <v>0</v>
      </c>
      <c r="L99" s="17">
        <v>10</v>
      </c>
      <c r="M99" s="17">
        <v>0</v>
      </c>
      <c r="N99" s="17">
        <v>0</v>
      </c>
      <c r="O99" s="17">
        <v>4</v>
      </c>
      <c r="P99" s="17">
        <v>0</v>
      </c>
    </row>
    <row r="100" spans="1:16">
      <c r="A100" s="13">
        <v>2437</v>
      </c>
      <c r="B100" s="13" t="s">
        <v>70</v>
      </c>
      <c r="C100" s="13">
        <f t="shared" si="3"/>
        <v>18</v>
      </c>
      <c r="D100" s="138"/>
      <c r="E100" s="15">
        <v>0</v>
      </c>
      <c r="F100" s="15">
        <v>0</v>
      </c>
      <c r="G100" s="15">
        <v>0</v>
      </c>
      <c r="H100" s="15">
        <v>0</v>
      </c>
      <c r="I100" s="15">
        <v>0</v>
      </c>
      <c r="J100" s="17">
        <v>0</v>
      </c>
      <c r="K100" s="17">
        <v>0</v>
      </c>
      <c r="L100" s="17">
        <v>10</v>
      </c>
      <c r="M100" s="17">
        <v>0</v>
      </c>
      <c r="N100" s="17">
        <v>0</v>
      </c>
      <c r="O100" s="17">
        <v>8</v>
      </c>
      <c r="P100" s="17">
        <v>0</v>
      </c>
    </row>
    <row r="101" spans="1:16">
      <c r="A101" s="13">
        <v>7953</v>
      </c>
      <c r="B101" s="13" t="s">
        <v>88</v>
      </c>
      <c r="C101" s="13">
        <f t="shared" si="3"/>
        <v>16</v>
      </c>
      <c r="D101" s="138"/>
      <c r="E101" s="15">
        <v>0</v>
      </c>
      <c r="F101" s="15">
        <v>0</v>
      </c>
      <c r="G101" s="15">
        <v>0</v>
      </c>
      <c r="H101" s="15">
        <v>0</v>
      </c>
      <c r="I101" s="15">
        <v>0</v>
      </c>
      <c r="J101" s="17">
        <v>0</v>
      </c>
      <c r="K101" s="17">
        <v>12</v>
      </c>
      <c r="L101" s="17">
        <v>0</v>
      </c>
      <c r="M101" s="17">
        <v>0</v>
      </c>
      <c r="N101" s="17">
        <v>0</v>
      </c>
      <c r="O101" s="17">
        <v>4</v>
      </c>
      <c r="P101" s="17">
        <v>0</v>
      </c>
    </row>
    <row r="102" spans="1:16">
      <c r="A102" s="13">
        <v>244</v>
      </c>
      <c r="B102" s="13" t="s">
        <v>32</v>
      </c>
      <c r="C102" s="13">
        <f t="shared" si="3"/>
        <v>14</v>
      </c>
      <c r="D102" s="138"/>
      <c r="E102" s="15">
        <v>0</v>
      </c>
      <c r="F102" s="15">
        <v>0</v>
      </c>
      <c r="G102" s="15">
        <v>0</v>
      </c>
      <c r="H102" s="15">
        <v>0</v>
      </c>
      <c r="I102" s="15">
        <v>0</v>
      </c>
      <c r="J102" s="17">
        <v>0</v>
      </c>
      <c r="K102" s="17">
        <v>0</v>
      </c>
      <c r="L102" s="17">
        <v>10</v>
      </c>
      <c r="M102" s="17">
        <v>0</v>
      </c>
      <c r="N102" s="17">
        <v>0</v>
      </c>
      <c r="O102" s="17">
        <v>4</v>
      </c>
      <c r="P102" s="17">
        <v>0</v>
      </c>
    </row>
    <row r="103" spans="1:16">
      <c r="A103" s="13">
        <v>2442</v>
      </c>
      <c r="B103" s="13" t="s">
        <v>73</v>
      </c>
      <c r="C103" s="13">
        <f t="shared" si="3"/>
        <v>14</v>
      </c>
      <c r="D103" s="138"/>
      <c r="E103" s="15">
        <v>0</v>
      </c>
      <c r="F103" s="15">
        <v>0</v>
      </c>
      <c r="G103" s="15">
        <v>0</v>
      </c>
      <c r="H103" s="15">
        <v>0</v>
      </c>
      <c r="I103" s="15">
        <v>0</v>
      </c>
      <c r="J103" s="17">
        <v>0</v>
      </c>
      <c r="K103" s="17">
        <v>0</v>
      </c>
      <c r="L103" s="17">
        <v>10</v>
      </c>
      <c r="M103" s="17">
        <v>0</v>
      </c>
      <c r="N103" s="17">
        <v>0</v>
      </c>
      <c r="O103" s="17">
        <v>4</v>
      </c>
      <c r="P103" s="17">
        <v>0</v>
      </c>
    </row>
    <row r="104" spans="1:16">
      <c r="A104" s="13">
        <v>151</v>
      </c>
      <c r="B104" s="13" t="s">
        <v>8</v>
      </c>
      <c r="C104" s="13">
        <f t="shared" si="3"/>
        <v>12</v>
      </c>
      <c r="D104" s="139"/>
      <c r="E104" s="15">
        <v>0</v>
      </c>
      <c r="F104" s="15">
        <v>0</v>
      </c>
      <c r="G104" s="15">
        <v>0</v>
      </c>
      <c r="H104" s="15">
        <v>0</v>
      </c>
      <c r="I104" s="15">
        <v>0</v>
      </c>
      <c r="J104" s="17">
        <v>0</v>
      </c>
      <c r="K104" s="17">
        <v>12</v>
      </c>
      <c r="L104" s="17">
        <v>0</v>
      </c>
      <c r="M104" s="17">
        <v>0</v>
      </c>
      <c r="N104" s="17">
        <v>0</v>
      </c>
      <c r="O104" s="17">
        <v>0</v>
      </c>
      <c r="P104" s="17">
        <v>0</v>
      </c>
    </row>
  </sheetData>
  <sortState ref="A4:P104">
    <sortCondition descending="1" ref="C3:C104"/>
    <sortCondition ref="B3:B104"/>
  </sortState>
  <mergeCells count="7">
    <mergeCell ref="A1:A2"/>
    <mergeCell ref="E1:I1"/>
    <mergeCell ref="J1:P1"/>
    <mergeCell ref="D3:D104"/>
    <mergeCell ref="D1:D2"/>
    <mergeCell ref="C1:C2"/>
    <mergeCell ref="B1:B2"/>
  </mergeCells>
  <pageMargins left="0.7" right="0.7" top="0.75" bottom="0.75" header="0.3" footer="0.3"/>
  <pageSetup paperSize="9" orientation="portrait" verticalDpi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92D050"/>
  </sheetPr>
  <dimension ref="A1:L100"/>
  <sheetViews>
    <sheetView workbookViewId="0"/>
  </sheetViews>
  <sheetFormatPr baseColWidth="10" defaultColWidth="8.83203125" defaultRowHeight="14" x14ac:dyDescent="0"/>
  <cols>
    <col min="1" max="1" width="13.1640625" customWidth="1"/>
    <col min="2" max="2" width="46" customWidth="1"/>
    <col min="3" max="3" width="9.33203125" style="19" customWidth="1"/>
    <col min="4" max="4" width="10.33203125" style="19" customWidth="1"/>
    <col min="5" max="5" width="16.83203125" customWidth="1"/>
    <col min="6" max="6" width="19.5" customWidth="1"/>
    <col min="7" max="7" width="20" customWidth="1"/>
    <col min="8" max="9" width="19.5" customWidth="1"/>
    <col min="10" max="10" width="20" customWidth="1"/>
    <col min="11" max="11" width="22" customWidth="1"/>
    <col min="12" max="12" width="19.6640625" customWidth="1"/>
  </cols>
  <sheetData>
    <row r="1" spans="1:12" ht="70">
      <c r="A1" s="12" t="s">
        <v>116</v>
      </c>
      <c r="B1" s="12" t="s">
        <v>102</v>
      </c>
      <c r="C1" s="18" t="s">
        <v>114</v>
      </c>
      <c r="D1" s="18" t="s">
        <v>115</v>
      </c>
      <c r="E1" s="25" t="s">
        <v>135</v>
      </c>
      <c r="F1" s="25" t="s">
        <v>143</v>
      </c>
      <c r="G1" s="25" t="s">
        <v>144</v>
      </c>
      <c r="H1" s="25" t="s">
        <v>147</v>
      </c>
      <c r="I1" s="25" t="s">
        <v>145</v>
      </c>
      <c r="J1" s="25" t="s">
        <v>146</v>
      </c>
      <c r="K1" s="25" t="s">
        <v>148</v>
      </c>
      <c r="L1" s="25" t="s">
        <v>149</v>
      </c>
    </row>
    <row r="2" spans="1:12">
      <c r="A2" s="13">
        <v>175</v>
      </c>
      <c r="B2" s="13" t="s">
        <v>13</v>
      </c>
      <c r="C2" s="13">
        <f>ROUND(SUM(F2:L2)/76*100,0)</f>
        <v>100</v>
      </c>
      <c r="D2" s="13">
        <v>5</v>
      </c>
      <c r="E2" s="17"/>
      <c r="F2" s="17">
        <v>10</v>
      </c>
      <c r="G2" s="17">
        <v>4</v>
      </c>
      <c r="H2" s="17">
        <v>4</v>
      </c>
      <c r="I2" s="17">
        <v>6</v>
      </c>
      <c r="J2" s="17">
        <v>6</v>
      </c>
      <c r="K2" s="17">
        <v>46</v>
      </c>
      <c r="L2" s="17">
        <v>0</v>
      </c>
    </row>
    <row r="3" spans="1:12">
      <c r="A3" s="13">
        <v>2376</v>
      </c>
      <c r="B3" s="13" t="s">
        <v>51</v>
      </c>
      <c r="C3" s="13">
        <f>SUM(E3:L3)</f>
        <v>100</v>
      </c>
      <c r="D3" s="13">
        <v>5</v>
      </c>
      <c r="E3" s="17">
        <v>24</v>
      </c>
      <c r="F3" s="17">
        <v>10</v>
      </c>
      <c r="G3" s="17">
        <v>4</v>
      </c>
      <c r="H3" s="17">
        <v>4</v>
      </c>
      <c r="I3" s="17">
        <v>6</v>
      </c>
      <c r="J3" s="17">
        <v>6</v>
      </c>
      <c r="K3" s="17">
        <v>46</v>
      </c>
      <c r="L3" s="17">
        <v>0</v>
      </c>
    </row>
    <row r="4" spans="1:12">
      <c r="A4" s="13">
        <v>181</v>
      </c>
      <c r="B4" s="13" t="s">
        <v>15</v>
      </c>
      <c r="C4" s="13">
        <f>SUM(E4:L4)</f>
        <v>100</v>
      </c>
      <c r="D4" s="13">
        <v>4</v>
      </c>
      <c r="E4" s="17">
        <v>24</v>
      </c>
      <c r="F4" s="17">
        <v>10</v>
      </c>
      <c r="G4" s="17">
        <v>4</v>
      </c>
      <c r="H4" s="17">
        <v>4</v>
      </c>
      <c r="I4" s="17">
        <v>6</v>
      </c>
      <c r="J4" s="17">
        <v>6</v>
      </c>
      <c r="K4" s="17">
        <v>46</v>
      </c>
      <c r="L4" s="17">
        <v>0</v>
      </c>
    </row>
    <row r="5" spans="1:12">
      <c r="A5" s="13">
        <v>2392</v>
      </c>
      <c r="B5" s="13" t="s">
        <v>59</v>
      </c>
      <c r="C5" s="13">
        <f>ROUND(SUM(F5:L5)/76*100,0)</f>
        <v>100</v>
      </c>
      <c r="D5" s="13">
        <v>3</v>
      </c>
      <c r="E5" s="17"/>
      <c r="F5" s="17">
        <v>10</v>
      </c>
      <c r="G5" s="17">
        <v>4</v>
      </c>
      <c r="H5" s="17">
        <v>4</v>
      </c>
      <c r="I5" s="17">
        <v>6</v>
      </c>
      <c r="J5" s="17">
        <v>6</v>
      </c>
      <c r="K5" s="17">
        <v>46</v>
      </c>
      <c r="L5" s="17">
        <v>0</v>
      </c>
    </row>
    <row r="6" spans="1:12">
      <c r="A6" s="13">
        <v>1000361</v>
      </c>
      <c r="B6" s="13" t="s">
        <v>92</v>
      </c>
      <c r="C6" s="13">
        <f>SUM(E6:L6)</f>
        <v>100</v>
      </c>
      <c r="D6" s="13">
        <v>3</v>
      </c>
      <c r="E6" s="17">
        <v>24</v>
      </c>
      <c r="F6" s="17">
        <v>10</v>
      </c>
      <c r="G6" s="17">
        <v>4</v>
      </c>
      <c r="H6" s="17">
        <v>4</v>
      </c>
      <c r="I6" s="17">
        <v>6</v>
      </c>
      <c r="J6" s="17">
        <v>6</v>
      </c>
      <c r="K6" s="17">
        <v>46</v>
      </c>
      <c r="L6" s="17">
        <v>0</v>
      </c>
    </row>
    <row r="7" spans="1:12">
      <c r="A7" s="13">
        <v>313</v>
      </c>
      <c r="B7" s="13" t="s">
        <v>49</v>
      </c>
      <c r="C7" s="13">
        <f>SUM(E7:L7)</f>
        <v>100</v>
      </c>
      <c r="D7" s="13">
        <v>3</v>
      </c>
      <c r="E7" s="17">
        <v>24</v>
      </c>
      <c r="F7" s="17">
        <v>10</v>
      </c>
      <c r="G7" s="17">
        <v>4</v>
      </c>
      <c r="H7" s="17">
        <v>4</v>
      </c>
      <c r="I7" s="17">
        <v>6</v>
      </c>
      <c r="J7" s="17">
        <v>6</v>
      </c>
      <c r="K7" s="17">
        <v>46</v>
      </c>
      <c r="L7" s="17">
        <v>0</v>
      </c>
    </row>
    <row r="8" spans="1:12">
      <c r="A8" s="13">
        <v>2382</v>
      </c>
      <c r="B8" s="13" t="s">
        <v>55</v>
      </c>
      <c r="C8" s="13">
        <f>SUM(E8:L8)</f>
        <v>100</v>
      </c>
      <c r="D8" s="13">
        <v>3</v>
      </c>
      <c r="E8" s="17">
        <v>24</v>
      </c>
      <c r="F8" s="17">
        <v>10</v>
      </c>
      <c r="G8" s="17">
        <v>4</v>
      </c>
      <c r="H8" s="17">
        <v>4</v>
      </c>
      <c r="I8" s="17">
        <v>6</v>
      </c>
      <c r="J8" s="17">
        <v>6</v>
      </c>
      <c r="K8" s="17">
        <v>46</v>
      </c>
      <c r="L8" s="17">
        <v>0</v>
      </c>
    </row>
    <row r="9" spans="1:12">
      <c r="A9" s="13">
        <v>146</v>
      </c>
      <c r="B9" s="13" t="s">
        <v>4</v>
      </c>
      <c r="C9" s="13">
        <f>ROUND(SUM(F9:L9)/76*100,0)</f>
        <v>100</v>
      </c>
      <c r="D9" s="13">
        <v>2</v>
      </c>
      <c r="E9" s="17"/>
      <c r="F9" s="17">
        <v>10</v>
      </c>
      <c r="G9" s="17">
        <v>4</v>
      </c>
      <c r="H9" s="17">
        <v>4</v>
      </c>
      <c r="I9" s="17">
        <v>6</v>
      </c>
      <c r="J9" s="17">
        <v>6</v>
      </c>
      <c r="K9" s="17">
        <v>46</v>
      </c>
      <c r="L9" s="17">
        <v>0</v>
      </c>
    </row>
    <row r="10" spans="1:12">
      <c r="A10" s="13">
        <v>235</v>
      </c>
      <c r="B10" s="13" t="s">
        <v>29</v>
      </c>
      <c r="C10" s="13">
        <f>ROUND(SUM(F10:L10)/76*100,0)</f>
        <v>100</v>
      </c>
      <c r="D10" s="13">
        <v>2</v>
      </c>
      <c r="E10" s="17"/>
      <c r="F10" s="17">
        <v>10</v>
      </c>
      <c r="G10" s="17">
        <v>4</v>
      </c>
      <c r="H10" s="17">
        <v>4</v>
      </c>
      <c r="I10" s="17">
        <v>6</v>
      </c>
      <c r="J10" s="17">
        <v>6</v>
      </c>
      <c r="K10" s="17">
        <v>46</v>
      </c>
      <c r="L10" s="17">
        <v>0</v>
      </c>
    </row>
    <row r="11" spans="1:12">
      <c r="A11" s="13">
        <v>149</v>
      </c>
      <c r="B11" s="13" t="s">
        <v>6</v>
      </c>
      <c r="C11" s="13">
        <f>ROUND(SUM(F11:L11)/76*100,0)</f>
        <v>100</v>
      </c>
      <c r="D11" s="13">
        <v>1</v>
      </c>
      <c r="E11" s="17"/>
      <c r="F11" s="17">
        <v>10</v>
      </c>
      <c r="G11" s="17">
        <v>4</v>
      </c>
      <c r="H11" s="17">
        <v>4</v>
      </c>
      <c r="I11" s="17">
        <v>6</v>
      </c>
      <c r="J11" s="17">
        <v>6</v>
      </c>
      <c r="K11" s="17">
        <v>46</v>
      </c>
      <c r="L11" s="17">
        <v>0</v>
      </c>
    </row>
    <row r="12" spans="1:12">
      <c r="A12" s="13">
        <v>309</v>
      </c>
      <c r="B12" s="13" t="s">
        <v>47</v>
      </c>
      <c r="C12" s="13">
        <f>SUM(E12:L12)</f>
        <v>96</v>
      </c>
      <c r="D12" s="13">
        <v>4</v>
      </c>
      <c r="E12" s="17">
        <v>24</v>
      </c>
      <c r="F12" s="17">
        <v>10</v>
      </c>
      <c r="G12" s="17">
        <v>0</v>
      </c>
      <c r="H12" s="17">
        <v>4</v>
      </c>
      <c r="I12" s="17">
        <v>6</v>
      </c>
      <c r="J12" s="17">
        <v>6</v>
      </c>
      <c r="K12" s="17">
        <v>46</v>
      </c>
      <c r="L12" s="17">
        <v>0</v>
      </c>
    </row>
    <row r="13" spans="1:12">
      <c r="A13" s="13">
        <v>167</v>
      </c>
      <c r="B13" s="13" t="s">
        <v>10</v>
      </c>
      <c r="C13" s="13">
        <f>SUM(E13:L13)</f>
        <v>96</v>
      </c>
      <c r="D13" s="13">
        <v>4</v>
      </c>
      <c r="E13" s="17">
        <v>24</v>
      </c>
      <c r="F13" s="17">
        <v>10</v>
      </c>
      <c r="G13" s="17">
        <v>0</v>
      </c>
      <c r="H13" s="17">
        <v>4</v>
      </c>
      <c r="I13" s="17">
        <v>6</v>
      </c>
      <c r="J13" s="17">
        <v>6</v>
      </c>
      <c r="K13" s="17">
        <v>46</v>
      </c>
      <c r="L13" s="17">
        <v>0</v>
      </c>
    </row>
    <row r="14" spans="1:12">
      <c r="A14" s="13">
        <v>248</v>
      </c>
      <c r="B14" s="13" t="s">
        <v>34</v>
      </c>
      <c r="C14" s="13">
        <f>SUM(E14:L14)</f>
        <v>96</v>
      </c>
      <c r="D14" s="13">
        <v>4</v>
      </c>
      <c r="E14" s="17">
        <v>24</v>
      </c>
      <c r="F14" s="17">
        <v>10</v>
      </c>
      <c r="G14" s="17">
        <v>0</v>
      </c>
      <c r="H14" s="17">
        <v>4</v>
      </c>
      <c r="I14" s="17">
        <v>6</v>
      </c>
      <c r="J14" s="17">
        <v>6</v>
      </c>
      <c r="K14" s="17">
        <v>46</v>
      </c>
      <c r="L14" s="17">
        <v>0</v>
      </c>
    </row>
    <row r="15" spans="1:12">
      <c r="A15" s="13">
        <v>197</v>
      </c>
      <c r="B15" s="13" t="s">
        <v>20</v>
      </c>
      <c r="C15" s="13">
        <f>SUM(E15:L15)</f>
        <v>96</v>
      </c>
      <c r="D15" s="13">
        <v>2</v>
      </c>
      <c r="E15" s="17">
        <v>24</v>
      </c>
      <c r="F15" s="17">
        <v>10</v>
      </c>
      <c r="G15" s="17">
        <v>0</v>
      </c>
      <c r="H15" s="17">
        <v>4</v>
      </c>
      <c r="I15" s="17">
        <v>6</v>
      </c>
      <c r="J15" s="17">
        <v>6</v>
      </c>
      <c r="K15" s="17">
        <v>46</v>
      </c>
      <c r="L15" s="17">
        <v>0</v>
      </c>
    </row>
    <row r="16" spans="1:12">
      <c r="A16" s="13">
        <v>5393</v>
      </c>
      <c r="B16" s="13" t="s">
        <v>87</v>
      </c>
      <c r="C16" s="13">
        <f t="shared" ref="C16:C23" si="0">ROUND(SUM(F16:L16)/76*100,0)</f>
        <v>95</v>
      </c>
      <c r="D16" s="13">
        <v>5</v>
      </c>
      <c r="E16" s="17"/>
      <c r="F16" s="17">
        <v>10</v>
      </c>
      <c r="G16" s="17">
        <v>0</v>
      </c>
      <c r="H16" s="17">
        <v>4</v>
      </c>
      <c r="I16" s="17">
        <v>6</v>
      </c>
      <c r="J16" s="17">
        <v>6</v>
      </c>
      <c r="K16" s="17">
        <v>46</v>
      </c>
      <c r="L16" s="17">
        <v>0</v>
      </c>
    </row>
    <row r="17" spans="1:12">
      <c r="A17" s="13">
        <v>226</v>
      </c>
      <c r="B17" s="13" t="s">
        <v>27</v>
      </c>
      <c r="C17" s="13">
        <f t="shared" si="0"/>
        <v>95</v>
      </c>
      <c r="D17" s="13">
        <v>5</v>
      </c>
      <c r="E17" s="17"/>
      <c r="F17" s="17">
        <v>10</v>
      </c>
      <c r="G17" s="17">
        <v>0</v>
      </c>
      <c r="H17" s="17">
        <v>4</v>
      </c>
      <c r="I17" s="17">
        <v>6</v>
      </c>
      <c r="J17" s="17">
        <v>6</v>
      </c>
      <c r="K17" s="17">
        <v>46</v>
      </c>
      <c r="L17" s="17">
        <v>0</v>
      </c>
    </row>
    <row r="18" spans="1:12">
      <c r="A18" s="13">
        <v>244</v>
      </c>
      <c r="B18" s="13" t="s">
        <v>32</v>
      </c>
      <c r="C18" s="13">
        <f t="shared" si="0"/>
        <v>95</v>
      </c>
      <c r="D18" s="13">
        <v>5</v>
      </c>
      <c r="E18" s="17"/>
      <c r="F18" s="17">
        <v>10</v>
      </c>
      <c r="G18" s="17">
        <v>0</v>
      </c>
      <c r="H18" s="17">
        <v>4</v>
      </c>
      <c r="I18" s="17">
        <v>6</v>
      </c>
      <c r="J18" s="17">
        <v>6</v>
      </c>
      <c r="K18" s="17">
        <v>46</v>
      </c>
      <c r="L18" s="17">
        <v>0</v>
      </c>
    </row>
    <row r="19" spans="1:12">
      <c r="A19" s="13">
        <v>4874</v>
      </c>
      <c r="B19" s="13" t="s">
        <v>86</v>
      </c>
      <c r="C19" s="13">
        <f t="shared" si="0"/>
        <v>95</v>
      </c>
      <c r="D19" s="13">
        <v>4</v>
      </c>
      <c r="E19" s="17"/>
      <c r="F19" s="17">
        <v>10</v>
      </c>
      <c r="G19" s="17">
        <v>0</v>
      </c>
      <c r="H19" s="17">
        <v>4</v>
      </c>
      <c r="I19" s="17">
        <v>6</v>
      </c>
      <c r="J19" s="17">
        <v>6</v>
      </c>
      <c r="K19" s="17">
        <v>46</v>
      </c>
      <c r="L19" s="17">
        <v>0</v>
      </c>
    </row>
    <row r="20" spans="1:12">
      <c r="A20" s="13">
        <v>284</v>
      </c>
      <c r="B20" s="13" t="s">
        <v>41</v>
      </c>
      <c r="C20" s="13">
        <f t="shared" si="0"/>
        <v>95</v>
      </c>
      <c r="D20" s="13">
        <v>4</v>
      </c>
      <c r="E20" s="17"/>
      <c r="F20" s="17">
        <v>10</v>
      </c>
      <c r="G20" s="17">
        <v>0</v>
      </c>
      <c r="H20" s="17">
        <v>4</v>
      </c>
      <c r="I20" s="17">
        <v>6</v>
      </c>
      <c r="J20" s="17">
        <v>6</v>
      </c>
      <c r="K20" s="17">
        <v>46</v>
      </c>
      <c r="L20" s="17">
        <v>0</v>
      </c>
    </row>
    <row r="21" spans="1:12">
      <c r="A21" s="13">
        <v>138</v>
      </c>
      <c r="B21" s="13" t="s">
        <v>2</v>
      </c>
      <c r="C21" s="13">
        <f t="shared" si="0"/>
        <v>95</v>
      </c>
      <c r="D21" s="13">
        <v>4</v>
      </c>
      <c r="E21" s="17"/>
      <c r="F21" s="17">
        <v>10</v>
      </c>
      <c r="G21" s="17">
        <v>0</v>
      </c>
      <c r="H21" s="17">
        <v>4</v>
      </c>
      <c r="I21" s="17">
        <v>6</v>
      </c>
      <c r="J21" s="17">
        <v>6</v>
      </c>
      <c r="K21" s="17">
        <v>46</v>
      </c>
      <c r="L21" s="17">
        <v>0</v>
      </c>
    </row>
    <row r="22" spans="1:12">
      <c r="A22" s="13">
        <v>100004200</v>
      </c>
      <c r="B22" s="13" t="s">
        <v>99</v>
      </c>
      <c r="C22" s="13">
        <f t="shared" si="0"/>
        <v>95</v>
      </c>
      <c r="D22" s="13">
        <v>2</v>
      </c>
      <c r="E22" s="17"/>
      <c r="F22" s="17">
        <v>10</v>
      </c>
      <c r="G22" s="17">
        <v>0</v>
      </c>
      <c r="H22" s="17">
        <v>4</v>
      </c>
      <c r="I22" s="17">
        <v>6</v>
      </c>
      <c r="J22" s="17">
        <v>6</v>
      </c>
      <c r="K22" s="17">
        <v>46</v>
      </c>
      <c r="L22" s="17">
        <v>0</v>
      </c>
    </row>
    <row r="23" spans="1:12">
      <c r="A23" s="13">
        <v>260</v>
      </c>
      <c r="B23" s="13" t="s">
        <v>35</v>
      </c>
      <c r="C23" s="13">
        <f t="shared" si="0"/>
        <v>95</v>
      </c>
      <c r="D23" s="13">
        <v>2</v>
      </c>
      <c r="E23" s="17"/>
      <c r="F23" s="17">
        <v>10</v>
      </c>
      <c r="G23" s="17">
        <v>0</v>
      </c>
      <c r="H23" s="17">
        <v>4</v>
      </c>
      <c r="I23" s="17">
        <v>6</v>
      </c>
      <c r="J23" s="17">
        <v>6</v>
      </c>
      <c r="K23" s="17">
        <v>46</v>
      </c>
      <c r="L23" s="17">
        <v>0</v>
      </c>
    </row>
    <row r="24" spans="1:12">
      <c r="A24" s="13">
        <v>2455</v>
      </c>
      <c r="B24" s="13" t="s">
        <v>83</v>
      </c>
      <c r="C24" s="13">
        <f>SUM(E24:L24)</f>
        <v>94</v>
      </c>
      <c r="D24" s="13">
        <v>3</v>
      </c>
      <c r="E24" s="17">
        <v>24</v>
      </c>
      <c r="F24" s="17">
        <v>10</v>
      </c>
      <c r="G24" s="17">
        <v>4</v>
      </c>
      <c r="H24" s="17">
        <v>4</v>
      </c>
      <c r="I24" s="17">
        <v>0</v>
      </c>
      <c r="J24" s="17">
        <v>6</v>
      </c>
      <c r="K24" s="17">
        <v>46</v>
      </c>
      <c r="L24" s="17">
        <v>0</v>
      </c>
    </row>
    <row r="25" spans="1:12">
      <c r="A25" s="13">
        <v>2396</v>
      </c>
      <c r="B25" s="13" t="s">
        <v>62</v>
      </c>
      <c r="C25" s="13">
        <f>SUM(E25:L25)</f>
        <v>94</v>
      </c>
      <c r="D25" s="13">
        <v>2</v>
      </c>
      <c r="E25" s="17">
        <v>24</v>
      </c>
      <c r="F25" s="17">
        <v>10</v>
      </c>
      <c r="G25" s="17">
        <v>4</v>
      </c>
      <c r="H25" s="17">
        <v>4</v>
      </c>
      <c r="I25" s="17">
        <v>0</v>
      </c>
      <c r="J25" s="17">
        <v>6</v>
      </c>
      <c r="K25" s="17">
        <v>46</v>
      </c>
      <c r="L25" s="17">
        <v>0</v>
      </c>
    </row>
    <row r="26" spans="1:12">
      <c r="A26" s="13">
        <v>207</v>
      </c>
      <c r="B26" s="13" t="s">
        <v>23</v>
      </c>
      <c r="C26" s="13">
        <f>ROUND(SUM(F26:L26)/76*100,0)</f>
        <v>92</v>
      </c>
      <c r="D26" s="13">
        <v>5</v>
      </c>
      <c r="E26" s="17"/>
      <c r="F26" s="17">
        <v>10</v>
      </c>
      <c r="G26" s="17">
        <v>4</v>
      </c>
      <c r="H26" s="17">
        <v>4</v>
      </c>
      <c r="I26" s="17">
        <v>0</v>
      </c>
      <c r="J26" s="17">
        <v>6</v>
      </c>
      <c r="K26" s="17">
        <v>46</v>
      </c>
      <c r="L26" s="17">
        <v>0</v>
      </c>
    </row>
    <row r="27" spans="1:12">
      <c r="A27" s="13">
        <v>182</v>
      </c>
      <c r="B27" s="13" t="s">
        <v>16</v>
      </c>
      <c r="C27" s="13">
        <f>ROUND(SUM(F27:L27)/76*100,0)</f>
        <v>92</v>
      </c>
      <c r="D27" s="13">
        <v>5</v>
      </c>
      <c r="E27" s="17"/>
      <c r="F27" s="17">
        <v>10</v>
      </c>
      <c r="G27" s="17">
        <v>4</v>
      </c>
      <c r="H27" s="17">
        <v>4</v>
      </c>
      <c r="I27" s="17">
        <v>0</v>
      </c>
      <c r="J27" s="17">
        <v>6</v>
      </c>
      <c r="K27" s="17">
        <v>46</v>
      </c>
      <c r="L27" s="17">
        <v>0</v>
      </c>
    </row>
    <row r="28" spans="1:12">
      <c r="A28" s="13">
        <v>270</v>
      </c>
      <c r="B28" s="13" t="s">
        <v>38</v>
      </c>
      <c r="C28" s="13">
        <f>ROUND(SUM(F28:L28)/76*100,0)</f>
        <v>92</v>
      </c>
      <c r="D28" s="13">
        <v>4</v>
      </c>
      <c r="E28" s="17"/>
      <c r="F28" s="17">
        <v>10</v>
      </c>
      <c r="G28" s="17">
        <v>4</v>
      </c>
      <c r="H28" s="17">
        <v>4</v>
      </c>
      <c r="I28" s="17">
        <v>0</v>
      </c>
      <c r="J28" s="17">
        <v>6</v>
      </c>
      <c r="K28" s="17">
        <v>46</v>
      </c>
      <c r="L28" s="17">
        <v>0</v>
      </c>
    </row>
    <row r="29" spans="1:12">
      <c r="A29" s="13">
        <v>2445</v>
      </c>
      <c r="B29" s="13" t="s">
        <v>76</v>
      </c>
      <c r="C29" s="13">
        <f t="shared" ref="C29:C39" si="1">SUM(E29:L29)</f>
        <v>90</v>
      </c>
      <c r="D29" s="13">
        <v>5</v>
      </c>
      <c r="E29" s="17">
        <v>24</v>
      </c>
      <c r="F29" s="17">
        <v>10</v>
      </c>
      <c r="G29" s="17">
        <v>0</v>
      </c>
      <c r="H29" s="17">
        <v>4</v>
      </c>
      <c r="I29" s="17">
        <v>0</v>
      </c>
      <c r="J29" s="17">
        <v>6</v>
      </c>
      <c r="K29" s="17">
        <v>46</v>
      </c>
      <c r="L29" s="17">
        <v>0</v>
      </c>
    </row>
    <row r="30" spans="1:12">
      <c r="A30" s="13">
        <v>7954</v>
      </c>
      <c r="B30" s="13" t="s">
        <v>89</v>
      </c>
      <c r="C30" s="13">
        <f t="shared" si="1"/>
        <v>90</v>
      </c>
      <c r="D30" s="13">
        <v>5</v>
      </c>
      <c r="E30" s="17">
        <v>24</v>
      </c>
      <c r="F30" s="17">
        <v>10</v>
      </c>
      <c r="G30" s="17">
        <v>0</v>
      </c>
      <c r="H30" s="17">
        <v>4</v>
      </c>
      <c r="I30" s="17">
        <v>0</v>
      </c>
      <c r="J30" s="17">
        <v>6</v>
      </c>
      <c r="K30" s="17">
        <v>46</v>
      </c>
      <c r="L30" s="17">
        <v>0</v>
      </c>
    </row>
    <row r="31" spans="1:12">
      <c r="A31" s="13">
        <v>2377</v>
      </c>
      <c r="B31" s="13" t="s">
        <v>52</v>
      </c>
      <c r="C31" s="13">
        <f t="shared" si="1"/>
        <v>90</v>
      </c>
      <c r="D31" s="13">
        <v>4</v>
      </c>
      <c r="E31" s="17">
        <v>24</v>
      </c>
      <c r="F31" s="17">
        <v>10</v>
      </c>
      <c r="G31" s="17">
        <v>0</v>
      </c>
      <c r="H31" s="17">
        <v>4</v>
      </c>
      <c r="I31" s="17">
        <v>0</v>
      </c>
      <c r="J31" s="17">
        <v>6</v>
      </c>
      <c r="K31" s="17">
        <v>46</v>
      </c>
      <c r="L31" s="17">
        <v>0</v>
      </c>
    </row>
    <row r="32" spans="1:12">
      <c r="A32" s="13">
        <v>296</v>
      </c>
      <c r="B32" s="13" t="s">
        <v>43</v>
      </c>
      <c r="C32" s="13">
        <f t="shared" si="1"/>
        <v>90</v>
      </c>
      <c r="D32" s="13">
        <v>4</v>
      </c>
      <c r="E32" s="17">
        <v>24</v>
      </c>
      <c r="F32" s="17">
        <v>10</v>
      </c>
      <c r="G32" s="17">
        <v>0</v>
      </c>
      <c r="H32" s="17">
        <v>4</v>
      </c>
      <c r="I32" s="17">
        <v>0</v>
      </c>
      <c r="J32" s="17">
        <v>6</v>
      </c>
      <c r="K32" s="17">
        <v>46</v>
      </c>
      <c r="L32" s="17">
        <v>0</v>
      </c>
    </row>
    <row r="33" spans="1:12">
      <c r="A33" s="13">
        <v>264</v>
      </c>
      <c r="B33" s="13" t="s">
        <v>37</v>
      </c>
      <c r="C33" s="13">
        <f t="shared" si="1"/>
        <v>90</v>
      </c>
      <c r="D33" s="13">
        <v>4</v>
      </c>
      <c r="E33" s="17">
        <v>24</v>
      </c>
      <c r="F33" s="17">
        <v>10</v>
      </c>
      <c r="G33" s="17">
        <v>0</v>
      </c>
      <c r="H33" s="17">
        <v>4</v>
      </c>
      <c r="I33" s="17">
        <v>0</v>
      </c>
      <c r="J33" s="17">
        <v>6</v>
      </c>
      <c r="K33" s="17">
        <v>46</v>
      </c>
      <c r="L33" s="17">
        <v>0</v>
      </c>
    </row>
    <row r="34" spans="1:12">
      <c r="A34" s="13">
        <v>141</v>
      </c>
      <c r="B34" s="13" t="s">
        <v>3</v>
      </c>
      <c r="C34" s="13">
        <f t="shared" si="1"/>
        <v>90</v>
      </c>
      <c r="D34" s="13">
        <v>4</v>
      </c>
      <c r="E34" s="17">
        <v>24</v>
      </c>
      <c r="F34" s="17">
        <v>10</v>
      </c>
      <c r="G34" s="17">
        <v>0</v>
      </c>
      <c r="H34" s="17">
        <v>4</v>
      </c>
      <c r="I34" s="17">
        <v>0</v>
      </c>
      <c r="J34" s="17">
        <v>6</v>
      </c>
      <c r="K34" s="17">
        <v>46</v>
      </c>
      <c r="L34" s="17">
        <v>0</v>
      </c>
    </row>
    <row r="35" spans="1:12">
      <c r="A35" s="13">
        <v>196</v>
      </c>
      <c r="B35" s="13" t="s">
        <v>19</v>
      </c>
      <c r="C35" s="13">
        <f t="shared" si="1"/>
        <v>90</v>
      </c>
      <c r="D35" s="13">
        <v>4</v>
      </c>
      <c r="E35" s="17">
        <v>24</v>
      </c>
      <c r="F35" s="17">
        <v>10</v>
      </c>
      <c r="G35" s="17">
        <v>0</v>
      </c>
      <c r="H35" s="17">
        <v>4</v>
      </c>
      <c r="I35" s="17">
        <v>0</v>
      </c>
      <c r="J35" s="17">
        <v>6</v>
      </c>
      <c r="K35" s="17">
        <v>46</v>
      </c>
      <c r="L35" s="17">
        <v>0</v>
      </c>
    </row>
    <row r="36" spans="1:12">
      <c r="A36" s="13">
        <v>2379</v>
      </c>
      <c r="B36" s="13" t="s">
        <v>54</v>
      </c>
      <c r="C36" s="13">
        <f t="shared" si="1"/>
        <v>90</v>
      </c>
      <c r="D36" s="13">
        <v>3</v>
      </c>
      <c r="E36" s="17">
        <v>24</v>
      </c>
      <c r="F36" s="17">
        <v>10</v>
      </c>
      <c r="G36" s="17">
        <v>0</v>
      </c>
      <c r="H36" s="17">
        <v>4</v>
      </c>
      <c r="I36" s="17">
        <v>0</v>
      </c>
      <c r="J36" s="17">
        <v>6</v>
      </c>
      <c r="K36" s="17">
        <v>46</v>
      </c>
      <c r="L36" s="17">
        <v>0</v>
      </c>
    </row>
    <row r="37" spans="1:12">
      <c r="A37" s="13">
        <v>2453</v>
      </c>
      <c r="B37" s="13" t="s">
        <v>82</v>
      </c>
      <c r="C37" s="13">
        <f t="shared" si="1"/>
        <v>90</v>
      </c>
      <c r="D37" s="13">
        <v>3</v>
      </c>
      <c r="E37" s="17">
        <v>24</v>
      </c>
      <c r="F37" s="17">
        <v>10</v>
      </c>
      <c r="G37" s="17">
        <v>0</v>
      </c>
      <c r="H37" s="17">
        <v>4</v>
      </c>
      <c r="I37" s="17">
        <v>0</v>
      </c>
      <c r="J37" s="17">
        <v>6</v>
      </c>
      <c r="K37" s="17">
        <v>46</v>
      </c>
      <c r="L37" s="17">
        <v>0</v>
      </c>
    </row>
    <row r="38" spans="1:12">
      <c r="A38" s="13">
        <v>292</v>
      </c>
      <c r="B38" s="13" t="s">
        <v>42</v>
      </c>
      <c r="C38" s="13">
        <f t="shared" si="1"/>
        <v>90</v>
      </c>
      <c r="D38" s="13">
        <v>2</v>
      </c>
      <c r="E38" s="17">
        <v>24</v>
      </c>
      <c r="F38" s="17">
        <v>10</v>
      </c>
      <c r="G38" s="17">
        <v>0</v>
      </c>
      <c r="H38" s="17">
        <v>4</v>
      </c>
      <c r="I38" s="17">
        <v>0</v>
      </c>
      <c r="J38" s="17">
        <v>6</v>
      </c>
      <c r="K38" s="17">
        <v>46</v>
      </c>
      <c r="L38" s="17">
        <v>0</v>
      </c>
    </row>
    <row r="39" spans="1:12">
      <c r="A39" s="13">
        <v>100003360</v>
      </c>
      <c r="B39" s="13" t="s">
        <v>98</v>
      </c>
      <c r="C39" s="13">
        <f t="shared" si="1"/>
        <v>90</v>
      </c>
      <c r="D39" s="13">
        <v>2</v>
      </c>
      <c r="E39" s="17">
        <v>24</v>
      </c>
      <c r="F39" s="17">
        <v>10</v>
      </c>
      <c r="G39" s="17">
        <v>0</v>
      </c>
      <c r="H39" s="17">
        <v>4</v>
      </c>
      <c r="I39" s="17">
        <v>0</v>
      </c>
      <c r="J39" s="17">
        <v>6</v>
      </c>
      <c r="K39" s="17">
        <v>46</v>
      </c>
      <c r="L39" s="17">
        <v>0</v>
      </c>
    </row>
    <row r="40" spans="1:12">
      <c r="A40" s="13">
        <v>4755</v>
      </c>
      <c r="B40" s="13" t="s">
        <v>85</v>
      </c>
      <c r="C40" s="13">
        <f t="shared" ref="C40:C55" si="2">ROUND(SUM(F40:L40)/76*100,0)</f>
        <v>87</v>
      </c>
      <c r="D40" s="13">
        <v>5</v>
      </c>
      <c r="E40" s="17"/>
      <c r="F40" s="17">
        <v>10</v>
      </c>
      <c r="G40" s="17">
        <v>0</v>
      </c>
      <c r="H40" s="17">
        <v>4</v>
      </c>
      <c r="I40" s="17">
        <v>0</v>
      </c>
      <c r="J40" s="17">
        <v>6</v>
      </c>
      <c r="K40" s="17">
        <v>46</v>
      </c>
      <c r="L40" s="17">
        <v>0</v>
      </c>
    </row>
    <row r="41" spans="1:12">
      <c r="A41" s="13">
        <v>191</v>
      </c>
      <c r="B41" s="13" t="s">
        <v>17</v>
      </c>
      <c r="C41" s="13">
        <f t="shared" si="2"/>
        <v>87</v>
      </c>
      <c r="D41" s="13">
        <v>5</v>
      </c>
      <c r="E41" s="17"/>
      <c r="F41" s="17">
        <v>10</v>
      </c>
      <c r="G41" s="17">
        <v>0</v>
      </c>
      <c r="H41" s="17">
        <v>4</v>
      </c>
      <c r="I41" s="17">
        <v>0</v>
      </c>
      <c r="J41" s="17">
        <v>6</v>
      </c>
      <c r="K41" s="17">
        <v>46</v>
      </c>
      <c r="L41" s="17">
        <v>0</v>
      </c>
    </row>
    <row r="42" spans="1:12">
      <c r="A42" s="13">
        <v>310</v>
      </c>
      <c r="B42" s="13" t="s">
        <v>48</v>
      </c>
      <c r="C42" s="13">
        <f t="shared" si="2"/>
        <v>87</v>
      </c>
      <c r="D42" s="13">
        <v>4</v>
      </c>
      <c r="E42" s="17"/>
      <c r="F42" s="17">
        <v>10</v>
      </c>
      <c r="G42" s="17">
        <v>0</v>
      </c>
      <c r="H42" s="17">
        <v>4</v>
      </c>
      <c r="I42" s="17">
        <v>0</v>
      </c>
      <c r="J42" s="17">
        <v>6</v>
      </c>
      <c r="K42" s="17">
        <v>46</v>
      </c>
      <c r="L42" s="17">
        <v>0</v>
      </c>
    </row>
    <row r="43" spans="1:12">
      <c r="A43" s="13">
        <v>137</v>
      </c>
      <c r="B43" s="13" t="s">
        <v>1</v>
      </c>
      <c r="C43" s="13">
        <f t="shared" si="2"/>
        <v>87</v>
      </c>
      <c r="D43" s="13">
        <v>3</v>
      </c>
      <c r="E43" s="17"/>
      <c r="F43" s="17">
        <v>10</v>
      </c>
      <c r="G43" s="17">
        <v>0</v>
      </c>
      <c r="H43" s="17">
        <v>4</v>
      </c>
      <c r="I43" s="17">
        <v>0</v>
      </c>
      <c r="J43" s="17">
        <v>6</v>
      </c>
      <c r="K43" s="17">
        <v>46</v>
      </c>
      <c r="L43" s="17">
        <v>0</v>
      </c>
    </row>
    <row r="44" spans="1:12">
      <c r="A44" s="13">
        <v>221</v>
      </c>
      <c r="B44" s="13" t="s">
        <v>26</v>
      </c>
      <c r="C44" s="13">
        <f t="shared" si="2"/>
        <v>87</v>
      </c>
      <c r="D44" s="13">
        <v>3</v>
      </c>
      <c r="E44" s="17"/>
      <c r="F44" s="17">
        <v>10</v>
      </c>
      <c r="G44" s="17">
        <v>0</v>
      </c>
      <c r="H44" s="17">
        <v>4</v>
      </c>
      <c r="I44" s="17">
        <v>0</v>
      </c>
      <c r="J44" s="17">
        <v>6</v>
      </c>
      <c r="K44" s="17">
        <v>46</v>
      </c>
      <c r="L44" s="17">
        <v>0</v>
      </c>
    </row>
    <row r="45" spans="1:12">
      <c r="A45" s="13">
        <v>195</v>
      </c>
      <c r="B45" s="13" t="s">
        <v>18</v>
      </c>
      <c r="C45" s="13">
        <f t="shared" si="2"/>
        <v>87</v>
      </c>
      <c r="D45" s="13">
        <v>3</v>
      </c>
      <c r="E45" s="17"/>
      <c r="F45" s="17">
        <v>10</v>
      </c>
      <c r="G45" s="17">
        <v>0</v>
      </c>
      <c r="H45" s="17">
        <v>4</v>
      </c>
      <c r="I45" s="17">
        <v>0</v>
      </c>
      <c r="J45" s="17">
        <v>6</v>
      </c>
      <c r="K45" s="17">
        <v>46</v>
      </c>
      <c r="L45" s="17">
        <v>0</v>
      </c>
    </row>
    <row r="46" spans="1:12">
      <c r="A46" s="13">
        <v>161</v>
      </c>
      <c r="B46" s="13" t="s">
        <v>9</v>
      </c>
      <c r="C46" s="13">
        <f t="shared" si="2"/>
        <v>87</v>
      </c>
      <c r="D46" s="13">
        <v>3</v>
      </c>
      <c r="E46" s="17"/>
      <c r="F46" s="17">
        <v>10</v>
      </c>
      <c r="G46" s="17">
        <v>0</v>
      </c>
      <c r="H46" s="17">
        <v>4</v>
      </c>
      <c r="I46" s="17">
        <v>0</v>
      </c>
      <c r="J46" s="17">
        <v>6</v>
      </c>
      <c r="K46" s="17">
        <v>46</v>
      </c>
      <c r="L46" s="17">
        <v>0</v>
      </c>
    </row>
    <row r="47" spans="1:12">
      <c r="A47" s="13">
        <v>2407</v>
      </c>
      <c r="B47" s="13" t="s">
        <v>67</v>
      </c>
      <c r="C47" s="13">
        <f t="shared" si="2"/>
        <v>87</v>
      </c>
      <c r="D47" s="13">
        <v>2</v>
      </c>
      <c r="E47" s="17"/>
      <c r="F47" s="17">
        <v>10</v>
      </c>
      <c r="G47" s="17">
        <v>0</v>
      </c>
      <c r="H47" s="17">
        <v>4</v>
      </c>
      <c r="I47" s="17">
        <v>0</v>
      </c>
      <c r="J47" s="17">
        <v>6</v>
      </c>
      <c r="K47" s="17">
        <v>46</v>
      </c>
      <c r="L47" s="17">
        <v>0</v>
      </c>
    </row>
    <row r="48" spans="1:12">
      <c r="A48" s="13">
        <v>282</v>
      </c>
      <c r="B48" s="13" t="s">
        <v>40</v>
      </c>
      <c r="C48" s="13">
        <f t="shared" si="2"/>
        <v>87</v>
      </c>
      <c r="D48" s="13">
        <v>2</v>
      </c>
      <c r="E48" s="17"/>
      <c r="F48" s="17">
        <v>10</v>
      </c>
      <c r="G48" s="17">
        <v>0</v>
      </c>
      <c r="H48" s="17">
        <v>4</v>
      </c>
      <c r="I48" s="17">
        <v>0</v>
      </c>
      <c r="J48" s="17">
        <v>6</v>
      </c>
      <c r="K48" s="17">
        <v>46</v>
      </c>
      <c r="L48" s="17">
        <v>0</v>
      </c>
    </row>
    <row r="49" spans="1:12">
      <c r="A49" s="13">
        <v>2443</v>
      </c>
      <c r="B49" s="13" t="s">
        <v>74</v>
      </c>
      <c r="C49" s="13">
        <f t="shared" si="2"/>
        <v>87</v>
      </c>
      <c r="D49" s="13">
        <v>1</v>
      </c>
      <c r="E49" s="17"/>
      <c r="F49" s="17">
        <v>10</v>
      </c>
      <c r="G49" s="17">
        <v>0</v>
      </c>
      <c r="H49" s="17">
        <v>4</v>
      </c>
      <c r="I49" s="17">
        <v>0</v>
      </c>
      <c r="J49" s="17">
        <v>6</v>
      </c>
      <c r="K49" s="17">
        <v>46</v>
      </c>
      <c r="L49" s="17">
        <v>0</v>
      </c>
    </row>
    <row r="50" spans="1:12">
      <c r="A50" s="13">
        <v>263</v>
      </c>
      <c r="B50" s="13" t="s">
        <v>36</v>
      </c>
      <c r="C50" s="13">
        <f t="shared" si="2"/>
        <v>87</v>
      </c>
      <c r="D50" s="13">
        <v>1</v>
      </c>
      <c r="E50" s="17"/>
      <c r="F50" s="17">
        <v>10</v>
      </c>
      <c r="G50" s="17">
        <v>0</v>
      </c>
      <c r="H50" s="17">
        <v>4</v>
      </c>
      <c r="I50" s="17">
        <v>0</v>
      </c>
      <c r="J50" s="17">
        <v>6</v>
      </c>
      <c r="K50" s="17">
        <v>46</v>
      </c>
      <c r="L50" s="17">
        <v>0</v>
      </c>
    </row>
    <row r="51" spans="1:12">
      <c r="A51" s="13">
        <v>100001520</v>
      </c>
      <c r="B51" s="13" t="s">
        <v>94</v>
      </c>
      <c r="C51" s="13">
        <f t="shared" si="2"/>
        <v>87</v>
      </c>
      <c r="D51" s="13">
        <v>1</v>
      </c>
      <c r="E51" s="17"/>
      <c r="F51" s="17">
        <v>10</v>
      </c>
      <c r="G51" s="17">
        <v>0</v>
      </c>
      <c r="H51" s="17">
        <v>4</v>
      </c>
      <c r="I51" s="17">
        <v>0</v>
      </c>
      <c r="J51" s="17">
        <v>6</v>
      </c>
      <c r="K51" s="17">
        <v>46</v>
      </c>
      <c r="L51" s="17">
        <v>0</v>
      </c>
    </row>
    <row r="52" spans="1:12">
      <c r="A52" s="13">
        <v>228</v>
      </c>
      <c r="B52" s="13" t="s">
        <v>28</v>
      </c>
      <c r="C52" s="13">
        <f t="shared" si="2"/>
        <v>87</v>
      </c>
      <c r="D52" s="13">
        <v>1</v>
      </c>
      <c r="E52" s="17"/>
      <c r="F52" s="17">
        <v>10</v>
      </c>
      <c r="G52" s="17">
        <v>0</v>
      </c>
      <c r="H52" s="17">
        <v>4</v>
      </c>
      <c r="I52" s="17">
        <v>0</v>
      </c>
      <c r="J52" s="17">
        <v>6</v>
      </c>
      <c r="K52" s="17">
        <v>46</v>
      </c>
      <c r="L52" s="17">
        <v>0</v>
      </c>
    </row>
    <row r="53" spans="1:12">
      <c r="A53" s="13">
        <v>247</v>
      </c>
      <c r="B53" s="13" t="s">
        <v>33</v>
      </c>
      <c r="C53" s="13">
        <f t="shared" si="2"/>
        <v>87</v>
      </c>
      <c r="D53" s="13">
        <v>1</v>
      </c>
      <c r="E53" s="17"/>
      <c r="F53" s="17">
        <v>10</v>
      </c>
      <c r="G53" s="17">
        <v>0</v>
      </c>
      <c r="H53" s="17">
        <v>4</v>
      </c>
      <c r="I53" s="17">
        <v>0</v>
      </c>
      <c r="J53" s="17">
        <v>6</v>
      </c>
      <c r="K53" s="17">
        <v>46</v>
      </c>
      <c r="L53" s="17">
        <v>0</v>
      </c>
    </row>
    <row r="54" spans="1:12">
      <c r="A54" s="13">
        <v>151</v>
      </c>
      <c r="B54" s="13" t="s">
        <v>8</v>
      </c>
      <c r="C54" s="13">
        <f t="shared" si="2"/>
        <v>87</v>
      </c>
      <c r="D54" s="13">
        <v>1</v>
      </c>
      <c r="E54" s="17"/>
      <c r="F54" s="17">
        <v>10</v>
      </c>
      <c r="G54" s="17">
        <v>0</v>
      </c>
      <c r="H54" s="17">
        <v>4</v>
      </c>
      <c r="I54" s="17">
        <v>0</v>
      </c>
      <c r="J54" s="17">
        <v>6</v>
      </c>
      <c r="K54" s="17">
        <v>46</v>
      </c>
      <c r="L54" s="17">
        <v>0</v>
      </c>
    </row>
    <row r="55" spans="1:12">
      <c r="A55" s="13">
        <v>240</v>
      </c>
      <c r="B55" s="13" t="s">
        <v>30</v>
      </c>
      <c r="C55" s="13">
        <f t="shared" si="2"/>
        <v>87</v>
      </c>
      <c r="D55" s="13">
        <v>1</v>
      </c>
      <c r="E55" s="17"/>
      <c r="F55" s="17">
        <v>10</v>
      </c>
      <c r="G55" s="17">
        <v>0</v>
      </c>
      <c r="H55" s="17">
        <v>4</v>
      </c>
      <c r="I55" s="17">
        <v>0</v>
      </c>
      <c r="J55" s="17">
        <v>6</v>
      </c>
      <c r="K55" s="17">
        <v>46</v>
      </c>
      <c r="L55" s="17">
        <v>0</v>
      </c>
    </row>
    <row r="56" spans="1:12">
      <c r="A56" s="13">
        <v>2444</v>
      </c>
      <c r="B56" s="13" t="s">
        <v>75</v>
      </c>
      <c r="C56" s="13">
        <f>SUM(E56:L56)</f>
        <v>84</v>
      </c>
      <c r="D56" s="13">
        <v>5</v>
      </c>
      <c r="E56" s="17">
        <v>24</v>
      </c>
      <c r="F56" s="17">
        <v>0</v>
      </c>
      <c r="G56" s="17">
        <v>4</v>
      </c>
      <c r="H56" s="17">
        <v>4</v>
      </c>
      <c r="I56" s="17">
        <v>0</v>
      </c>
      <c r="J56" s="17">
        <v>6</v>
      </c>
      <c r="K56" s="17">
        <v>46</v>
      </c>
      <c r="L56" s="17">
        <v>0</v>
      </c>
    </row>
    <row r="57" spans="1:12">
      <c r="A57" s="13">
        <v>2395</v>
      </c>
      <c r="B57" s="13" t="s">
        <v>61</v>
      </c>
      <c r="C57" s="13">
        <f>SUM(E57:L57)</f>
        <v>84</v>
      </c>
      <c r="D57" s="13">
        <v>5</v>
      </c>
      <c r="E57" s="17">
        <v>24</v>
      </c>
      <c r="F57" s="17">
        <v>0</v>
      </c>
      <c r="G57" s="17">
        <v>4</v>
      </c>
      <c r="H57" s="17">
        <v>4</v>
      </c>
      <c r="I57" s="17">
        <v>0</v>
      </c>
      <c r="J57" s="17">
        <v>6</v>
      </c>
      <c r="K57" s="17">
        <v>46</v>
      </c>
      <c r="L57" s="17">
        <v>0</v>
      </c>
    </row>
    <row r="58" spans="1:12">
      <c r="A58" s="13">
        <v>7953</v>
      </c>
      <c r="B58" s="13" t="s">
        <v>88</v>
      </c>
      <c r="C58" s="13">
        <f>ROUND(SUM(F58:L58)/76*100,0)</f>
        <v>82</v>
      </c>
      <c r="D58" s="13">
        <v>1</v>
      </c>
      <c r="E58" s="17"/>
      <c r="F58" s="17">
        <v>10</v>
      </c>
      <c r="G58" s="17">
        <v>0</v>
      </c>
      <c r="H58" s="17">
        <v>0</v>
      </c>
      <c r="I58" s="17">
        <v>0</v>
      </c>
      <c r="J58" s="17">
        <v>6</v>
      </c>
      <c r="K58" s="17">
        <v>46</v>
      </c>
      <c r="L58" s="17">
        <v>0</v>
      </c>
    </row>
    <row r="59" spans="1:12">
      <c r="A59" s="13">
        <v>2390</v>
      </c>
      <c r="B59" s="13" t="s">
        <v>58</v>
      </c>
      <c r="C59" s="13">
        <f>SUM(E59:L59)</f>
        <v>78</v>
      </c>
      <c r="D59" s="13">
        <v>5</v>
      </c>
      <c r="E59" s="17">
        <v>24</v>
      </c>
      <c r="F59" s="17">
        <v>0</v>
      </c>
      <c r="G59" s="17">
        <v>4</v>
      </c>
      <c r="H59" s="17">
        <v>4</v>
      </c>
      <c r="I59" s="17">
        <v>0</v>
      </c>
      <c r="J59" s="17">
        <v>0</v>
      </c>
      <c r="K59" s="17">
        <v>46</v>
      </c>
      <c r="L59" s="17">
        <v>0</v>
      </c>
    </row>
    <row r="60" spans="1:12">
      <c r="A60" s="13">
        <v>217</v>
      </c>
      <c r="B60" s="13" t="s">
        <v>25</v>
      </c>
      <c r="C60" s="13">
        <f>ROUND(SUM(F60:L60)/76*100,0)</f>
        <v>74</v>
      </c>
      <c r="D60" s="13">
        <v>5</v>
      </c>
      <c r="E60" s="17"/>
      <c r="F60" s="17">
        <v>0</v>
      </c>
      <c r="G60" s="17">
        <v>0</v>
      </c>
      <c r="H60" s="17">
        <v>4</v>
      </c>
      <c r="I60" s="17">
        <v>0</v>
      </c>
      <c r="J60" s="17">
        <v>6</v>
      </c>
      <c r="K60" s="17">
        <v>46</v>
      </c>
      <c r="L60" s="17">
        <v>0</v>
      </c>
    </row>
    <row r="61" spans="1:12">
      <c r="A61" s="13">
        <v>100002700</v>
      </c>
      <c r="B61" s="13" t="s">
        <v>96</v>
      </c>
      <c r="C61" s="13">
        <f>ROUND(SUM(F61:L61)/76*100,0)</f>
        <v>74</v>
      </c>
      <c r="D61" s="13">
        <v>4</v>
      </c>
      <c r="E61" s="17"/>
      <c r="F61" s="17">
        <v>0</v>
      </c>
      <c r="G61" s="17">
        <v>0</v>
      </c>
      <c r="H61" s="17">
        <v>4</v>
      </c>
      <c r="I61" s="17">
        <v>6</v>
      </c>
      <c r="J61" s="17">
        <v>0</v>
      </c>
      <c r="K61" s="17">
        <v>46</v>
      </c>
      <c r="L61" s="17">
        <v>0</v>
      </c>
    </row>
    <row r="62" spans="1:12">
      <c r="A62" s="13">
        <v>2450</v>
      </c>
      <c r="B62" s="13" t="s">
        <v>80</v>
      </c>
      <c r="C62" s="13">
        <f>SUM(E62:L62)</f>
        <v>74</v>
      </c>
      <c r="D62" s="13">
        <v>3</v>
      </c>
      <c r="E62" s="17">
        <v>24</v>
      </c>
      <c r="F62" s="17">
        <v>0</v>
      </c>
      <c r="G62" s="17">
        <v>0</v>
      </c>
      <c r="H62" s="17">
        <v>4</v>
      </c>
      <c r="I62" s="17">
        <v>0</v>
      </c>
      <c r="J62" s="17">
        <v>0</v>
      </c>
      <c r="K62" s="17">
        <v>46</v>
      </c>
      <c r="L62" s="17">
        <v>0</v>
      </c>
    </row>
    <row r="63" spans="1:12">
      <c r="A63" s="13">
        <v>2398</v>
      </c>
      <c r="B63" s="13" t="s">
        <v>63</v>
      </c>
      <c r="C63" s="13">
        <f>ROUND(SUM(F63:L63)/76*100,0)</f>
        <v>74</v>
      </c>
      <c r="D63" s="13">
        <v>3</v>
      </c>
      <c r="E63" s="17"/>
      <c r="F63" s="17">
        <v>0</v>
      </c>
      <c r="G63" s="17">
        <v>0</v>
      </c>
      <c r="H63" s="17">
        <v>4</v>
      </c>
      <c r="I63" s="17">
        <v>0</v>
      </c>
      <c r="J63" s="17">
        <v>6</v>
      </c>
      <c r="K63" s="17">
        <v>46</v>
      </c>
      <c r="L63" s="17">
        <v>0</v>
      </c>
    </row>
    <row r="64" spans="1:12">
      <c r="A64" s="13">
        <v>2386</v>
      </c>
      <c r="B64" s="13" t="s">
        <v>56</v>
      </c>
      <c r="C64" s="13">
        <f>SUM(E64:L64)</f>
        <v>71</v>
      </c>
      <c r="D64" s="13">
        <v>5</v>
      </c>
      <c r="E64" s="17">
        <v>24</v>
      </c>
      <c r="F64" s="17">
        <v>10</v>
      </c>
      <c r="G64" s="17">
        <v>4</v>
      </c>
      <c r="H64" s="17">
        <v>4</v>
      </c>
      <c r="I64" s="17">
        <v>0</v>
      </c>
      <c r="J64" s="17">
        <v>6</v>
      </c>
      <c r="K64" s="17">
        <v>0</v>
      </c>
      <c r="L64" s="17">
        <v>23</v>
      </c>
    </row>
    <row r="65" spans="1:12">
      <c r="A65" s="13">
        <v>212</v>
      </c>
      <c r="B65" s="13" t="s">
        <v>24</v>
      </c>
      <c r="C65" s="13">
        <f>SUM(E65:L65)</f>
        <v>71</v>
      </c>
      <c r="D65" s="13">
        <v>3</v>
      </c>
      <c r="E65" s="17">
        <v>24</v>
      </c>
      <c r="F65" s="17">
        <v>10</v>
      </c>
      <c r="G65" s="17">
        <v>4</v>
      </c>
      <c r="H65" s="17">
        <v>4</v>
      </c>
      <c r="I65" s="17">
        <v>0</v>
      </c>
      <c r="J65" s="17">
        <v>6</v>
      </c>
      <c r="K65" s="17">
        <v>0</v>
      </c>
      <c r="L65" s="17">
        <v>23</v>
      </c>
    </row>
    <row r="66" spans="1:12">
      <c r="A66" s="13">
        <v>2394</v>
      </c>
      <c r="B66" s="13" t="s">
        <v>60</v>
      </c>
      <c r="C66" s="13">
        <f>ROUND(SUM(F66:L66)/76*100,0)</f>
        <v>71</v>
      </c>
      <c r="D66" s="13">
        <v>1</v>
      </c>
      <c r="E66" s="17"/>
      <c r="F66" s="17">
        <v>0</v>
      </c>
      <c r="G66" s="17">
        <v>4</v>
      </c>
      <c r="H66" s="17">
        <v>4</v>
      </c>
      <c r="I66" s="17">
        <v>0</v>
      </c>
      <c r="J66" s="17">
        <v>0</v>
      </c>
      <c r="K66" s="17">
        <v>46</v>
      </c>
      <c r="L66" s="17">
        <v>0</v>
      </c>
    </row>
    <row r="67" spans="1:12">
      <c r="A67" s="13">
        <v>276</v>
      </c>
      <c r="B67" s="13" t="s">
        <v>39</v>
      </c>
      <c r="C67" s="13">
        <f>SUM(E67:L67)</f>
        <v>67</v>
      </c>
      <c r="D67" s="13">
        <v>3</v>
      </c>
      <c r="E67" s="17">
        <v>24</v>
      </c>
      <c r="F67" s="17">
        <v>10</v>
      </c>
      <c r="G67" s="17">
        <v>0</v>
      </c>
      <c r="H67" s="17">
        <v>4</v>
      </c>
      <c r="I67" s="17">
        <v>0</v>
      </c>
      <c r="J67" s="17">
        <v>6</v>
      </c>
      <c r="K67" s="17">
        <v>0</v>
      </c>
      <c r="L67" s="17">
        <v>23</v>
      </c>
    </row>
    <row r="68" spans="1:12">
      <c r="A68" s="13">
        <v>2456</v>
      </c>
      <c r="B68" s="13" t="s">
        <v>84</v>
      </c>
      <c r="C68" s="13">
        <f>SUM(E68:L68)</f>
        <v>67</v>
      </c>
      <c r="D68" s="13">
        <v>2</v>
      </c>
      <c r="E68" s="17">
        <v>24</v>
      </c>
      <c r="F68" s="17">
        <v>10</v>
      </c>
      <c r="G68" s="17">
        <v>0</v>
      </c>
      <c r="H68" s="17">
        <v>4</v>
      </c>
      <c r="I68" s="17">
        <v>0</v>
      </c>
      <c r="J68" s="17">
        <v>6</v>
      </c>
      <c r="K68" s="17">
        <v>0</v>
      </c>
      <c r="L68" s="17">
        <v>23</v>
      </c>
    </row>
    <row r="69" spans="1:12">
      <c r="A69" s="13">
        <v>2418</v>
      </c>
      <c r="B69" s="13" t="s">
        <v>68</v>
      </c>
      <c r="C69" s="13">
        <f>ROUND(SUM(F69:L69)/76*100,0)</f>
        <v>66</v>
      </c>
      <c r="D69" s="13">
        <v>4</v>
      </c>
      <c r="E69" s="17"/>
      <c r="F69" s="17">
        <v>0</v>
      </c>
      <c r="G69" s="17">
        <v>0</v>
      </c>
      <c r="H69" s="17">
        <v>4</v>
      </c>
      <c r="I69" s="17">
        <v>0</v>
      </c>
      <c r="J69" s="17">
        <v>0</v>
      </c>
      <c r="K69" s="17">
        <v>46</v>
      </c>
      <c r="L69" s="17">
        <v>0</v>
      </c>
    </row>
    <row r="70" spans="1:12">
      <c r="A70" s="13">
        <v>100003146</v>
      </c>
      <c r="B70" s="13" t="s">
        <v>97</v>
      </c>
      <c r="C70" s="13">
        <f>SUM(E70:L70)</f>
        <v>66</v>
      </c>
      <c r="D70" s="13">
        <v>3</v>
      </c>
      <c r="E70" s="17">
        <v>0</v>
      </c>
      <c r="F70" s="17">
        <v>10</v>
      </c>
      <c r="G70" s="17">
        <v>0</v>
      </c>
      <c r="H70" s="17">
        <v>4</v>
      </c>
      <c r="I70" s="17">
        <v>0</v>
      </c>
      <c r="J70" s="17">
        <v>6</v>
      </c>
      <c r="K70" s="17">
        <v>46</v>
      </c>
      <c r="L70" s="17">
        <v>0</v>
      </c>
    </row>
    <row r="71" spans="1:12">
      <c r="A71" s="13">
        <v>205</v>
      </c>
      <c r="B71" s="13" t="s">
        <v>21</v>
      </c>
      <c r="C71" s="13">
        <f>SUM(E71:L71)</f>
        <v>66</v>
      </c>
      <c r="D71" s="13">
        <v>2</v>
      </c>
      <c r="E71" s="17">
        <v>0</v>
      </c>
      <c r="F71" s="17">
        <v>10</v>
      </c>
      <c r="G71" s="17">
        <v>0</v>
      </c>
      <c r="H71" s="17">
        <v>4</v>
      </c>
      <c r="I71" s="17">
        <v>0</v>
      </c>
      <c r="J71" s="17">
        <v>6</v>
      </c>
      <c r="K71" s="17">
        <v>46</v>
      </c>
      <c r="L71" s="17">
        <v>0</v>
      </c>
    </row>
    <row r="72" spans="1:12">
      <c r="A72" s="13">
        <v>2442</v>
      </c>
      <c r="B72" s="13" t="s">
        <v>73</v>
      </c>
      <c r="C72" s="13">
        <f>ROUND(SUM(F72:L72)/76*100,0)</f>
        <v>66</v>
      </c>
      <c r="D72" s="13">
        <v>1</v>
      </c>
      <c r="E72" s="17"/>
      <c r="F72" s="17">
        <v>0</v>
      </c>
      <c r="G72" s="17">
        <v>0</v>
      </c>
      <c r="H72" s="17">
        <v>4</v>
      </c>
      <c r="I72" s="17">
        <v>0</v>
      </c>
      <c r="J72" s="17">
        <v>0</v>
      </c>
      <c r="K72" s="17">
        <v>46</v>
      </c>
      <c r="L72" s="17">
        <v>0</v>
      </c>
    </row>
    <row r="73" spans="1:12">
      <c r="A73" s="13">
        <v>11934</v>
      </c>
      <c r="B73" s="13" t="s">
        <v>90</v>
      </c>
      <c r="C73" s="13">
        <f>ROUND(SUM(F73:L73)/76*100,0)</f>
        <v>57</v>
      </c>
      <c r="D73" s="13">
        <v>3</v>
      </c>
      <c r="E73" s="17"/>
      <c r="F73" s="17">
        <v>10</v>
      </c>
      <c r="G73" s="17">
        <v>0</v>
      </c>
      <c r="H73" s="17">
        <v>4</v>
      </c>
      <c r="I73" s="17">
        <v>0</v>
      </c>
      <c r="J73" s="17">
        <v>6</v>
      </c>
      <c r="K73" s="17">
        <v>0</v>
      </c>
      <c r="L73" s="17">
        <v>23</v>
      </c>
    </row>
    <row r="74" spans="1:12">
      <c r="A74" s="13">
        <v>206</v>
      </c>
      <c r="B74" s="13" t="s">
        <v>22</v>
      </c>
      <c r="C74" s="13">
        <f>ROUND(SUM(F74:L74)/76*100,0)</f>
        <v>57</v>
      </c>
      <c r="D74" s="13">
        <v>3</v>
      </c>
      <c r="E74" s="17"/>
      <c r="F74" s="17">
        <v>10</v>
      </c>
      <c r="G74" s="17">
        <v>0</v>
      </c>
      <c r="H74" s="17">
        <v>4</v>
      </c>
      <c r="I74" s="17">
        <v>0</v>
      </c>
      <c r="J74" s="17">
        <v>6</v>
      </c>
      <c r="K74" s="17">
        <v>0</v>
      </c>
      <c r="L74" s="17">
        <v>23</v>
      </c>
    </row>
    <row r="75" spans="1:12">
      <c r="A75" s="13">
        <v>2378</v>
      </c>
      <c r="B75" s="13" t="s">
        <v>53</v>
      </c>
      <c r="C75" s="13">
        <f>SUM(E75:L75)</f>
        <v>56</v>
      </c>
      <c r="D75" s="13">
        <v>4</v>
      </c>
      <c r="E75" s="17">
        <v>0</v>
      </c>
      <c r="F75" s="17">
        <v>0</v>
      </c>
      <c r="G75" s="17">
        <v>0</v>
      </c>
      <c r="H75" s="17">
        <v>4</v>
      </c>
      <c r="I75" s="17">
        <v>0</v>
      </c>
      <c r="J75" s="17">
        <v>6</v>
      </c>
      <c r="K75" s="17">
        <v>46</v>
      </c>
      <c r="L75" s="17">
        <v>0</v>
      </c>
    </row>
    <row r="76" spans="1:12">
      <c r="A76" s="13">
        <v>133</v>
      </c>
      <c r="B76" s="13" t="s">
        <v>0</v>
      </c>
      <c r="C76" s="13">
        <f>SUM(E76:L76)</f>
        <v>51</v>
      </c>
      <c r="D76" s="13">
        <v>2</v>
      </c>
      <c r="E76" s="17">
        <v>24</v>
      </c>
      <c r="F76" s="17">
        <v>0</v>
      </c>
      <c r="G76" s="17">
        <v>0</v>
      </c>
      <c r="H76" s="17">
        <v>4</v>
      </c>
      <c r="I76" s="17">
        <v>0</v>
      </c>
      <c r="J76" s="17">
        <v>0</v>
      </c>
      <c r="K76" s="17">
        <v>0</v>
      </c>
      <c r="L76" s="17">
        <v>23</v>
      </c>
    </row>
    <row r="77" spans="1:12">
      <c r="A77" s="13">
        <v>2449</v>
      </c>
      <c r="B77" s="13" t="s">
        <v>79</v>
      </c>
      <c r="C77" s="13">
        <f>SUM(E77:L77)</f>
        <v>51</v>
      </c>
      <c r="D77" s="13">
        <v>1</v>
      </c>
      <c r="E77" s="17">
        <v>24</v>
      </c>
      <c r="F77" s="17">
        <v>0</v>
      </c>
      <c r="G77" s="17">
        <v>0</v>
      </c>
      <c r="H77" s="17">
        <v>4</v>
      </c>
      <c r="I77" s="17">
        <v>0</v>
      </c>
      <c r="J77" s="17">
        <v>0</v>
      </c>
      <c r="K77" s="17">
        <v>0</v>
      </c>
      <c r="L77" s="17">
        <v>23</v>
      </c>
    </row>
    <row r="78" spans="1:12">
      <c r="A78" s="13">
        <v>2440</v>
      </c>
      <c r="B78" s="13" t="s">
        <v>71</v>
      </c>
      <c r="C78" s="13">
        <f>ROUND(SUM(F78:L78)/76*100,0)</f>
        <v>36</v>
      </c>
      <c r="D78" s="13">
        <v>2</v>
      </c>
      <c r="E78" s="17"/>
      <c r="F78" s="17">
        <v>0</v>
      </c>
      <c r="G78" s="17">
        <v>0</v>
      </c>
      <c r="H78" s="17">
        <v>4</v>
      </c>
      <c r="I78" s="17">
        <v>0</v>
      </c>
      <c r="J78" s="17">
        <v>0</v>
      </c>
      <c r="K78" s="17">
        <v>0</v>
      </c>
      <c r="L78" s="17">
        <v>23</v>
      </c>
    </row>
    <row r="79" spans="1:12">
      <c r="A79" s="13">
        <v>315</v>
      </c>
      <c r="B79" s="13" t="s">
        <v>50</v>
      </c>
      <c r="C79" s="13">
        <f>ROUND(SUM(F79:L79)/76*100,0)</f>
        <v>36</v>
      </c>
      <c r="D79" s="13">
        <v>1</v>
      </c>
      <c r="E79" s="17"/>
      <c r="F79" s="17">
        <v>0</v>
      </c>
      <c r="G79" s="17">
        <v>0</v>
      </c>
      <c r="H79" s="17">
        <v>4</v>
      </c>
      <c r="I79" s="17">
        <v>0</v>
      </c>
      <c r="J79" s="17">
        <v>0</v>
      </c>
      <c r="K79" s="17">
        <v>0</v>
      </c>
      <c r="L79" s="17">
        <v>23</v>
      </c>
    </row>
    <row r="80" spans="1:12">
      <c r="A80" s="13">
        <v>171</v>
      </c>
      <c r="B80" s="13" t="s">
        <v>12</v>
      </c>
      <c r="C80" s="13">
        <f>ROUND(SUM(F80:L80)/76*100,0)</f>
        <v>36</v>
      </c>
      <c r="D80" s="13">
        <v>1</v>
      </c>
      <c r="E80" s="17"/>
      <c r="F80" s="17">
        <v>0</v>
      </c>
      <c r="G80" s="17">
        <v>0</v>
      </c>
      <c r="H80" s="17">
        <v>4</v>
      </c>
      <c r="I80" s="17">
        <v>0</v>
      </c>
      <c r="J80" s="17">
        <v>0</v>
      </c>
      <c r="K80" s="17">
        <v>0</v>
      </c>
      <c r="L80" s="17">
        <v>23</v>
      </c>
    </row>
    <row r="81" spans="1:12">
      <c r="A81" s="13">
        <v>169</v>
      </c>
      <c r="B81" s="13" t="s">
        <v>11</v>
      </c>
      <c r="C81" s="13">
        <f>SUM(E81:L81)</f>
        <v>28</v>
      </c>
      <c r="D81" s="13">
        <v>5</v>
      </c>
      <c r="E81" s="17">
        <v>24</v>
      </c>
      <c r="F81" s="17">
        <v>0</v>
      </c>
      <c r="G81" s="17">
        <v>0</v>
      </c>
      <c r="H81" s="17">
        <v>4</v>
      </c>
      <c r="I81" s="17">
        <v>0</v>
      </c>
      <c r="J81" s="17">
        <v>0</v>
      </c>
      <c r="K81" s="17">
        <v>0</v>
      </c>
      <c r="L81" s="17">
        <v>0</v>
      </c>
    </row>
    <row r="82" spans="1:12">
      <c r="A82" s="13">
        <v>2448</v>
      </c>
      <c r="B82" s="13" t="s">
        <v>78</v>
      </c>
      <c r="C82" s="13">
        <f>SUM(E82:L82)</f>
        <v>28</v>
      </c>
      <c r="D82" s="13">
        <v>1</v>
      </c>
      <c r="E82" s="17">
        <v>24</v>
      </c>
      <c r="F82" s="17">
        <v>0</v>
      </c>
      <c r="G82" s="17">
        <v>0</v>
      </c>
      <c r="H82" s="17">
        <v>4</v>
      </c>
      <c r="I82" s="17">
        <v>0</v>
      </c>
      <c r="J82" s="17">
        <v>0</v>
      </c>
      <c r="K82" s="17">
        <v>0</v>
      </c>
      <c r="L82" s="17">
        <v>0</v>
      </c>
    </row>
    <row r="83" spans="1:12">
      <c r="A83" s="13">
        <v>180</v>
      </c>
      <c r="B83" s="13" t="s">
        <v>14</v>
      </c>
      <c r="C83" s="13">
        <f>ROUND(SUM(F83:L83)/76*100,0)</f>
        <v>26</v>
      </c>
      <c r="D83" s="13">
        <v>2</v>
      </c>
      <c r="E83" s="17"/>
      <c r="F83" s="17">
        <v>10</v>
      </c>
      <c r="G83" s="17">
        <v>0</v>
      </c>
      <c r="H83" s="17">
        <v>4</v>
      </c>
      <c r="I83" s="17">
        <v>0</v>
      </c>
      <c r="J83" s="17">
        <v>6</v>
      </c>
      <c r="K83" s="17">
        <v>0</v>
      </c>
      <c r="L83" s="17">
        <v>0</v>
      </c>
    </row>
    <row r="84" spans="1:12">
      <c r="A84" s="13">
        <v>2403</v>
      </c>
      <c r="B84" s="13" t="s">
        <v>65</v>
      </c>
      <c r="C84" s="13">
        <f>SUM(E84:L84)</f>
        <v>24</v>
      </c>
      <c r="D84" s="13">
        <v>3</v>
      </c>
      <c r="E84" s="17">
        <v>24</v>
      </c>
      <c r="F84" s="17">
        <v>0</v>
      </c>
      <c r="G84" s="17">
        <v>0</v>
      </c>
      <c r="H84" s="17">
        <v>0</v>
      </c>
      <c r="I84" s="17">
        <v>0</v>
      </c>
      <c r="J84" s="17">
        <v>0</v>
      </c>
      <c r="K84" s="17">
        <v>0</v>
      </c>
      <c r="L84" s="17">
        <v>0</v>
      </c>
    </row>
    <row r="85" spans="1:12">
      <c r="A85" s="13">
        <v>2388</v>
      </c>
      <c r="B85" s="13" t="s">
        <v>57</v>
      </c>
      <c r="C85" s="13">
        <f t="shared" ref="C85:C92" si="3">ROUND(SUM(F85:L85)/76*100,0)</f>
        <v>11</v>
      </c>
      <c r="D85" s="13">
        <v>4</v>
      </c>
      <c r="E85" s="17"/>
      <c r="F85" s="17">
        <v>0</v>
      </c>
      <c r="G85" s="17">
        <v>4</v>
      </c>
      <c r="H85" s="17">
        <v>4</v>
      </c>
      <c r="I85" s="17">
        <v>0</v>
      </c>
      <c r="J85" s="17">
        <v>0</v>
      </c>
      <c r="K85" s="17">
        <v>0</v>
      </c>
      <c r="L85" s="17">
        <v>0</v>
      </c>
    </row>
    <row r="86" spans="1:12">
      <c r="A86" s="13">
        <v>1002062</v>
      </c>
      <c r="B86" s="13" t="s">
        <v>93</v>
      </c>
      <c r="C86" s="13">
        <f t="shared" si="3"/>
        <v>11</v>
      </c>
      <c r="D86" s="13">
        <v>2</v>
      </c>
      <c r="E86" s="17"/>
      <c r="F86" s="17">
        <v>0</v>
      </c>
      <c r="G86" s="17">
        <v>4</v>
      </c>
      <c r="H86" s="17">
        <v>4</v>
      </c>
      <c r="I86" s="17">
        <v>0</v>
      </c>
      <c r="J86" s="17">
        <v>0</v>
      </c>
      <c r="K86" s="17">
        <v>0</v>
      </c>
      <c r="L86" s="17">
        <v>0</v>
      </c>
    </row>
    <row r="87" spans="1:12">
      <c r="A87" s="13">
        <v>100001533</v>
      </c>
      <c r="B87" s="13" t="s">
        <v>95</v>
      </c>
      <c r="C87" s="13">
        <f t="shared" si="3"/>
        <v>8</v>
      </c>
      <c r="D87" s="13">
        <v>5</v>
      </c>
      <c r="E87" s="17"/>
      <c r="F87" s="17">
        <v>0</v>
      </c>
      <c r="G87" s="17">
        <v>0</v>
      </c>
      <c r="H87" s="17">
        <v>0</v>
      </c>
      <c r="I87" s="17">
        <v>0</v>
      </c>
      <c r="J87" s="17">
        <v>6</v>
      </c>
      <c r="K87" s="17">
        <v>0</v>
      </c>
      <c r="L87" s="17">
        <v>0</v>
      </c>
    </row>
    <row r="88" spans="1:12">
      <c r="A88" s="13">
        <v>2406</v>
      </c>
      <c r="B88" s="13" t="s">
        <v>66</v>
      </c>
      <c r="C88" s="13">
        <f t="shared" si="3"/>
        <v>8</v>
      </c>
      <c r="D88" s="13">
        <v>2</v>
      </c>
      <c r="E88" s="17"/>
      <c r="F88" s="17">
        <v>0</v>
      </c>
      <c r="G88" s="17">
        <v>0</v>
      </c>
      <c r="H88" s="17">
        <v>0</v>
      </c>
      <c r="I88" s="17">
        <v>0</v>
      </c>
      <c r="J88" s="17">
        <v>6</v>
      </c>
      <c r="K88" s="17">
        <v>0</v>
      </c>
      <c r="L88" s="17">
        <v>0</v>
      </c>
    </row>
    <row r="89" spans="1:12">
      <c r="A89" s="13">
        <v>241</v>
      </c>
      <c r="B89" s="13" t="s">
        <v>31</v>
      </c>
      <c r="C89" s="13">
        <f t="shared" si="3"/>
        <v>8</v>
      </c>
      <c r="D89" s="13">
        <v>1</v>
      </c>
      <c r="E89" s="17"/>
      <c r="F89" s="17">
        <v>0</v>
      </c>
      <c r="G89" s="17">
        <v>0</v>
      </c>
      <c r="H89" s="17">
        <v>0</v>
      </c>
      <c r="I89" s="17">
        <v>0</v>
      </c>
      <c r="J89" s="17">
        <v>6</v>
      </c>
      <c r="K89" s="17">
        <v>0</v>
      </c>
      <c r="L89" s="17">
        <v>0</v>
      </c>
    </row>
    <row r="90" spans="1:12">
      <c r="A90" s="13">
        <v>2451</v>
      </c>
      <c r="B90" s="13" t="s">
        <v>81</v>
      </c>
      <c r="C90" s="13">
        <f t="shared" si="3"/>
        <v>8</v>
      </c>
      <c r="D90" s="13">
        <v>1</v>
      </c>
      <c r="E90" s="17"/>
      <c r="F90" s="17">
        <v>0</v>
      </c>
      <c r="G90" s="17">
        <v>0</v>
      </c>
      <c r="H90" s="17">
        <v>0</v>
      </c>
      <c r="I90" s="17">
        <v>0</v>
      </c>
      <c r="J90" s="17">
        <v>6</v>
      </c>
      <c r="K90" s="17">
        <v>0</v>
      </c>
      <c r="L90" s="17">
        <v>0</v>
      </c>
    </row>
    <row r="91" spans="1:12">
      <c r="A91" s="13">
        <v>308</v>
      </c>
      <c r="B91" s="13" t="s">
        <v>46</v>
      </c>
      <c r="C91" s="13">
        <f t="shared" si="3"/>
        <v>5</v>
      </c>
      <c r="D91" s="13">
        <v>1</v>
      </c>
      <c r="E91" s="17"/>
      <c r="F91" s="17">
        <v>0</v>
      </c>
      <c r="G91" s="17">
        <v>0</v>
      </c>
      <c r="H91" s="17">
        <v>4</v>
      </c>
      <c r="I91" s="17">
        <v>0</v>
      </c>
      <c r="J91" s="17">
        <v>0</v>
      </c>
      <c r="K91" s="17">
        <v>0</v>
      </c>
      <c r="L91" s="17">
        <v>0</v>
      </c>
    </row>
    <row r="92" spans="1:12">
      <c r="A92" s="13">
        <v>100004201</v>
      </c>
      <c r="B92" s="13" t="s">
        <v>100</v>
      </c>
      <c r="C92" s="13">
        <f t="shared" si="3"/>
        <v>5</v>
      </c>
      <c r="D92" s="13">
        <v>1</v>
      </c>
      <c r="E92" s="17"/>
      <c r="F92" s="17">
        <v>0</v>
      </c>
      <c r="G92" s="17">
        <v>0</v>
      </c>
      <c r="H92" s="17">
        <v>4</v>
      </c>
      <c r="I92" s="17">
        <v>0</v>
      </c>
      <c r="J92" s="17">
        <v>0</v>
      </c>
      <c r="K92" s="17">
        <v>0</v>
      </c>
      <c r="L92" s="17">
        <v>0</v>
      </c>
    </row>
    <row r="93" spans="1:12">
      <c r="A93" s="13">
        <v>1000300</v>
      </c>
      <c r="B93" s="13" t="s">
        <v>91</v>
      </c>
      <c r="C93" s="13">
        <f>SUM(E93:L93)</f>
        <v>4</v>
      </c>
      <c r="D93" s="13">
        <v>4</v>
      </c>
      <c r="E93" s="17">
        <v>0</v>
      </c>
      <c r="F93" s="17">
        <v>0</v>
      </c>
      <c r="G93" s="17">
        <v>0</v>
      </c>
      <c r="H93" s="17">
        <v>4</v>
      </c>
      <c r="I93" s="17">
        <v>0</v>
      </c>
      <c r="J93" s="17">
        <v>0</v>
      </c>
      <c r="K93" s="17">
        <v>0</v>
      </c>
      <c r="L93" s="17">
        <v>0</v>
      </c>
    </row>
    <row r="94" spans="1:12">
      <c r="A94" s="13">
        <v>2400</v>
      </c>
      <c r="B94" s="13" t="s">
        <v>64</v>
      </c>
      <c r="C94" s="13">
        <f>SUM(E94:L94)</f>
        <v>4</v>
      </c>
      <c r="D94" s="13">
        <v>2</v>
      </c>
      <c r="E94" s="17">
        <v>0</v>
      </c>
      <c r="F94" s="17">
        <v>0</v>
      </c>
      <c r="G94" s="17">
        <v>0</v>
      </c>
      <c r="H94" s="17">
        <v>4</v>
      </c>
      <c r="I94" s="17">
        <v>0</v>
      </c>
      <c r="J94" s="17">
        <v>0</v>
      </c>
      <c r="K94" s="17">
        <v>0</v>
      </c>
      <c r="L94" s="17">
        <v>0</v>
      </c>
    </row>
    <row r="95" spans="1:12">
      <c r="A95" s="13">
        <v>306</v>
      </c>
      <c r="B95" s="13" t="s">
        <v>45</v>
      </c>
      <c r="C95" s="13">
        <f t="shared" ref="C95:C100" si="4">ROUND(SUM(F95:L95)/76*100,0)</f>
        <v>0</v>
      </c>
      <c r="D95" s="13">
        <v>5</v>
      </c>
      <c r="E95" s="17"/>
      <c r="F95" s="17">
        <v>0</v>
      </c>
      <c r="G95" s="17">
        <v>0</v>
      </c>
      <c r="H95" s="17">
        <v>0</v>
      </c>
      <c r="I95" s="17">
        <v>0</v>
      </c>
      <c r="J95" s="17">
        <v>0</v>
      </c>
      <c r="K95" s="17">
        <v>0</v>
      </c>
      <c r="L95" s="17">
        <v>0</v>
      </c>
    </row>
    <row r="96" spans="1:12">
      <c r="A96" s="13">
        <v>2441</v>
      </c>
      <c r="B96" s="13" t="s">
        <v>72</v>
      </c>
      <c r="C96" s="13">
        <f t="shared" si="4"/>
        <v>0</v>
      </c>
      <c r="D96" s="13">
        <v>5</v>
      </c>
      <c r="E96" s="17"/>
      <c r="F96" s="17">
        <v>0</v>
      </c>
      <c r="G96" s="17">
        <v>0</v>
      </c>
      <c r="H96" s="17">
        <v>0</v>
      </c>
      <c r="I96" s="17">
        <v>0</v>
      </c>
      <c r="J96" s="17">
        <v>0</v>
      </c>
      <c r="K96" s="17">
        <v>0</v>
      </c>
      <c r="L96" s="17">
        <v>0</v>
      </c>
    </row>
    <row r="97" spans="1:12">
      <c r="A97" s="13">
        <v>2437</v>
      </c>
      <c r="B97" s="13" t="s">
        <v>70</v>
      </c>
      <c r="C97" s="13">
        <f t="shared" si="4"/>
        <v>0</v>
      </c>
      <c r="D97" s="13">
        <v>4</v>
      </c>
      <c r="E97" s="17"/>
      <c r="F97" s="17">
        <v>0</v>
      </c>
      <c r="G97" s="17">
        <v>0</v>
      </c>
      <c r="H97" s="17">
        <v>0</v>
      </c>
      <c r="I97" s="17">
        <v>0</v>
      </c>
      <c r="J97" s="17">
        <v>0</v>
      </c>
      <c r="K97" s="17">
        <v>0</v>
      </c>
      <c r="L97" s="17">
        <v>0</v>
      </c>
    </row>
    <row r="98" spans="1:12">
      <c r="A98" s="13">
        <v>2447</v>
      </c>
      <c r="B98" s="13" t="s">
        <v>77</v>
      </c>
      <c r="C98" s="13">
        <f t="shared" si="4"/>
        <v>0</v>
      </c>
      <c r="D98" s="13">
        <v>2</v>
      </c>
      <c r="E98" s="17"/>
      <c r="F98" s="17">
        <v>0</v>
      </c>
      <c r="G98" s="17">
        <v>0</v>
      </c>
      <c r="H98" s="17">
        <v>0</v>
      </c>
      <c r="I98" s="17">
        <v>0</v>
      </c>
      <c r="J98" s="17">
        <v>0</v>
      </c>
      <c r="K98" s="17">
        <v>0</v>
      </c>
      <c r="L98" s="17">
        <v>0</v>
      </c>
    </row>
    <row r="99" spans="1:12">
      <c r="A99" s="13">
        <v>300</v>
      </c>
      <c r="B99" s="13" t="s">
        <v>44</v>
      </c>
      <c r="C99" s="13">
        <f t="shared" si="4"/>
        <v>0</v>
      </c>
      <c r="D99" s="13">
        <v>2</v>
      </c>
      <c r="E99" s="17"/>
      <c r="F99" s="17">
        <v>0</v>
      </c>
      <c r="G99" s="17">
        <v>0</v>
      </c>
      <c r="H99" s="17">
        <v>0</v>
      </c>
      <c r="I99" s="17">
        <v>0</v>
      </c>
      <c r="J99" s="17">
        <v>0</v>
      </c>
      <c r="K99" s="17">
        <v>0</v>
      </c>
      <c r="L99" s="17">
        <v>0</v>
      </c>
    </row>
    <row r="100" spans="1:12">
      <c r="A100" s="13">
        <v>2424</v>
      </c>
      <c r="B100" s="13" t="s">
        <v>69</v>
      </c>
      <c r="C100" s="13">
        <f t="shared" si="4"/>
        <v>0</v>
      </c>
      <c r="D100" s="13">
        <v>1</v>
      </c>
      <c r="E100" s="17"/>
      <c r="F100" s="17">
        <v>0</v>
      </c>
      <c r="G100" s="17">
        <v>0</v>
      </c>
      <c r="H100" s="17">
        <v>0</v>
      </c>
      <c r="I100" s="17">
        <v>0</v>
      </c>
      <c r="J100" s="17">
        <v>0</v>
      </c>
      <c r="K100" s="17">
        <v>0</v>
      </c>
      <c r="L100" s="17">
        <v>0</v>
      </c>
    </row>
  </sheetData>
  <sortState ref="A2:L100">
    <sortCondition descending="1" ref="C2:C100"/>
    <sortCondition descending="1" ref="D2:D100"/>
    <sortCondition ref="B2:B100"/>
  </sortState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92D050"/>
  </sheetPr>
  <dimension ref="A1:K103"/>
  <sheetViews>
    <sheetView workbookViewId="0"/>
  </sheetViews>
  <sheetFormatPr baseColWidth="10" defaultColWidth="8.83203125" defaultRowHeight="14" x14ac:dyDescent="0"/>
  <cols>
    <col min="1" max="1" width="12.33203125" style="20" customWidth="1"/>
    <col min="2" max="2" width="37.5" style="19" customWidth="1"/>
    <col min="3" max="3" width="11.5" style="19" customWidth="1"/>
    <col min="4" max="4" width="9.6640625" style="20" customWidth="1"/>
    <col min="5" max="5" width="15.5" style="19" customWidth="1"/>
    <col min="6" max="6" width="16.6640625" style="19" customWidth="1"/>
    <col min="7" max="7" width="15.1640625" style="19" customWidth="1"/>
    <col min="8" max="8" width="16.83203125" style="19" customWidth="1"/>
    <col min="9" max="9" width="16.6640625" style="19" customWidth="1"/>
    <col min="10" max="10" width="14.33203125" style="19" customWidth="1"/>
    <col min="11" max="11" width="15.6640625" style="19" customWidth="1"/>
    <col min="12" max="16384" width="8.83203125" style="19"/>
  </cols>
  <sheetData>
    <row r="1" spans="1:11" ht="108" customHeight="1">
      <c r="A1" s="12" t="s">
        <v>116</v>
      </c>
      <c r="B1" s="12" t="s">
        <v>102</v>
      </c>
      <c r="C1" s="18" t="s">
        <v>114</v>
      </c>
      <c r="D1" s="18" t="s">
        <v>115</v>
      </c>
      <c r="E1" s="25" t="s">
        <v>136</v>
      </c>
      <c r="F1" s="25" t="s">
        <v>137</v>
      </c>
      <c r="G1" s="25" t="s">
        <v>138</v>
      </c>
      <c r="H1" s="25" t="s">
        <v>139</v>
      </c>
      <c r="I1" s="25" t="s">
        <v>140</v>
      </c>
      <c r="J1" s="25" t="s">
        <v>141</v>
      </c>
      <c r="K1" s="25" t="s">
        <v>142</v>
      </c>
    </row>
    <row r="2" spans="1:11">
      <c r="A2" s="13">
        <v>2382</v>
      </c>
      <c r="B2" s="13" t="s">
        <v>55</v>
      </c>
      <c r="C2" s="13">
        <f t="shared" ref="C2:C33" si="0">SUM(E2:K2)</f>
        <v>100</v>
      </c>
      <c r="D2" s="13">
        <v>5</v>
      </c>
      <c r="E2" s="17">
        <v>10</v>
      </c>
      <c r="F2" s="17">
        <v>15</v>
      </c>
      <c r="G2" s="17">
        <v>10</v>
      </c>
      <c r="H2" s="17">
        <v>20</v>
      </c>
      <c r="I2" s="17">
        <v>15</v>
      </c>
      <c r="J2" s="17">
        <v>20</v>
      </c>
      <c r="K2" s="17">
        <v>10</v>
      </c>
    </row>
    <row r="3" spans="1:11">
      <c r="A3" s="13">
        <v>7953</v>
      </c>
      <c r="B3" s="13" t="s">
        <v>88</v>
      </c>
      <c r="C3" s="13">
        <f t="shared" si="0"/>
        <v>100</v>
      </c>
      <c r="D3" s="13">
        <v>4</v>
      </c>
      <c r="E3" s="17">
        <v>10</v>
      </c>
      <c r="F3" s="17">
        <v>15</v>
      </c>
      <c r="G3" s="17">
        <v>10</v>
      </c>
      <c r="H3" s="17">
        <v>20</v>
      </c>
      <c r="I3" s="17">
        <v>15</v>
      </c>
      <c r="J3" s="17">
        <v>20</v>
      </c>
      <c r="K3" s="17">
        <v>10</v>
      </c>
    </row>
    <row r="4" spans="1:11">
      <c r="A4" s="13">
        <v>2379</v>
      </c>
      <c r="B4" s="13" t="s">
        <v>54</v>
      </c>
      <c r="C4" s="13">
        <f t="shared" si="0"/>
        <v>90</v>
      </c>
      <c r="D4" s="13">
        <v>5</v>
      </c>
      <c r="E4" s="17">
        <v>10</v>
      </c>
      <c r="F4" s="17">
        <v>15</v>
      </c>
      <c r="G4" s="17">
        <v>0</v>
      </c>
      <c r="H4" s="17">
        <v>20</v>
      </c>
      <c r="I4" s="17">
        <v>15</v>
      </c>
      <c r="J4" s="17">
        <v>20</v>
      </c>
      <c r="K4" s="17">
        <v>10</v>
      </c>
    </row>
    <row r="5" spans="1:11">
      <c r="A5" s="13">
        <v>7954</v>
      </c>
      <c r="B5" s="13" t="s">
        <v>89</v>
      </c>
      <c r="C5" s="13">
        <f t="shared" si="0"/>
        <v>90</v>
      </c>
      <c r="D5" s="13">
        <v>4</v>
      </c>
      <c r="E5" s="17">
        <v>0</v>
      </c>
      <c r="F5" s="17">
        <v>15</v>
      </c>
      <c r="G5" s="17">
        <v>10</v>
      </c>
      <c r="H5" s="17">
        <v>20</v>
      </c>
      <c r="I5" s="17">
        <v>15</v>
      </c>
      <c r="J5" s="17">
        <v>20</v>
      </c>
      <c r="K5" s="17">
        <v>10</v>
      </c>
    </row>
    <row r="6" spans="1:11">
      <c r="A6" s="13">
        <v>182</v>
      </c>
      <c r="B6" s="13" t="s">
        <v>16</v>
      </c>
      <c r="C6" s="13">
        <f t="shared" si="0"/>
        <v>90</v>
      </c>
      <c r="D6" s="13">
        <v>3</v>
      </c>
      <c r="E6" s="17">
        <v>10</v>
      </c>
      <c r="F6" s="17">
        <v>15</v>
      </c>
      <c r="G6" s="17">
        <v>0</v>
      </c>
      <c r="H6" s="17">
        <v>20</v>
      </c>
      <c r="I6" s="17">
        <v>15</v>
      </c>
      <c r="J6" s="17">
        <v>20</v>
      </c>
      <c r="K6" s="17">
        <v>10</v>
      </c>
    </row>
    <row r="7" spans="1:11">
      <c r="A7" s="13">
        <v>235</v>
      </c>
      <c r="B7" s="13" t="s">
        <v>29</v>
      </c>
      <c r="C7" s="13">
        <f t="shared" si="0"/>
        <v>90</v>
      </c>
      <c r="D7" s="13">
        <v>2</v>
      </c>
      <c r="E7" s="17">
        <v>10</v>
      </c>
      <c r="F7" s="17">
        <v>15</v>
      </c>
      <c r="G7" s="17">
        <v>0</v>
      </c>
      <c r="H7" s="17">
        <v>20</v>
      </c>
      <c r="I7" s="17">
        <v>15</v>
      </c>
      <c r="J7" s="17">
        <v>20</v>
      </c>
      <c r="K7" s="17">
        <v>10</v>
      </c>
    </row>
    <row r="8" spans="1:11">
      <c r="A8" s="13">
        <v>161</v>
      </c>
      <c r="B8" s="13" t="s">
        <v>9</v>
      </c>
      <c r="C8" s="13">
        <f t="shared" si="0"/>
        <v>90</v>
      </c>
      <c r="D8" s="13">
        <v>2</v>
      </c>
      <c r="E8" s="17">
        <v>10</v>
      </c>
      <c r="F8" s="17">
        <v>15</v>
      </c>
      <c r="G8" s="17">
        <v>0</v>
      </c>
      <c r="H8" s="17">
        <v>20</v>
      </c>
      <c r="I8" s="17">
        <v>15</v>
      </c>
      <c r="J8" s="17">
        <v>20</v>
      </c>
      <c r="K8" s="17">
        <v>10</v>
      </c>
    </row>
    <row r="9" spans="1:11">
      <c r="A9" s="13">
        <v>248</v>
      </c>
      <c r="B9" s="13" t="s">
        <v>34</v>
      </c>
      <c r="C9" s="13">
        <f t="shared" si="0"/>
        <v>85</v>
      </c>
      <c r="D9" s="13">
        <v>5</v>
      </c>
      <c r="E9" s="17">
        <v>10</v>
      </c>
      <c r="F9" s="17">
        <v>0</v>
      </c>
      <c r="G9" s="17">
        <v>10</v>
      </c>
      <c r="H9" s="17">
        <v>20</v>
      </c>
      <c r="I9" s="17">
        <v>15</v>
      </c>
      <c r="J9" s="17">
        <v>20</v>
      </c>
      <c r="K9" s="17">
        <v>10</v>
      </c>
    </row>
    <row r="10" spans="1:11">
      <c r="A10" s="13">
        <v>2376</v>
      </c>
      <c r="B10" s="13" t="s">
        <v>51</v>
      </c>
      <c r="C10" s="13">
        <f t="shared" si="0"/>
        <v>85</v>
      </c>
      <c r="D10" s="13">
        <v>5</v>
      </c>
      <c r="E10" s="17">
        <v>10</v>
      </c>
      <c r="F10" s="17">
        <v>0</v>
      </c>
      <c r="G10" s="17">
        <v>10</v>
      </c>
      <c r="H10" s="17">
        <v>20</v>
      </c>
      <c r="I10" s="17">
        <v>15</v>
      </c>
      <c r="J10" s="17">
        <v>20</v>
      </c>
      <c r="K10" s="17">
        <v>10</v>
      </c>
    </row>
    <row r="11" spans="1:11">
      <c r="A11" s="13">
        <v>221</v>
      </c>
      <c r="B11" s="13" t="s">
        <v>26</v>
      </c>
      <c r="C11" s="13">
        <f t="shared" si="0"/>
        <v>85</v>
      </c>
      <c r="D11" s="13">
        <v>4</v>
      </c>
      <c r="E11" s="17">
        <v>10</v>
      </c>
      <c r="F11" s="17">
        <v>0</v>
      </c>
      <c r="G11" s="17">
        <v>10</v>
      </c>
      <c r="H11" s="17">
        <v>20</v>
      </c>
      <c r="I11" s="17">
        <v>15</v>
      </c>
      <c r="J11" s="17">
        <v>20</v>
      </c>
      <c r="K11" s="17">
        <v>10</v>
      </c>
    </row>
    <row r="12" spans="1:11">
      <c r="A12" s="13">
        <v>2392</v>
      </c>
      <c r="B12" s="13" t="s">
        <v>59</v>
      </c>
      <c r="C12" s="13">
        <f t="shared" si="0"/>
        <v>85</v>
      </c>
      <c r="D12" s="13">
        <v>4</v>
      </c>
      <c r="E12" s="17">
        <v>10</v>
      </c>
      <c r="F12" s="17">
        <v>0</v>
      </c>
      <c r="G12" s="17">
        <v>10</v>
      </c>
      <c r="H12" s="17">
        <v>20</v>
      </c>
      <c r="I12" s="17">
        <v>15</v>
      </c>
      <c r="J12" s="17">
        <v>20</v>
      </c>
      <c r="K12" s="17">
        <v>10</v>
      </c>
    </row>
    <row r="13" spans="1:11">
      <c r="A13" s="13">
        <v>196</v>
      </c>
      <c r="B13" s="13" t="s">
        <v>19</v>
      </c>
      <c r="C13" s="13">
        <f t="shared" si="0"/>
        <v>85</v>
      </c>
      <c r="D13" s="13">
        <v>4</v>
      </c>
      <c r="E13" s="17">
        <v>10</v>
      </c>
      <c r="F13" s="17">
        <v>0</v>
      </c>
      <c r="G13" s="17">
        <v>10</v>
      </c>
      <c r="H13" s="17">
        <v>20</v>
      </c>
      <c r="I13" s="17">
        <v>15</v>
      </c>
      <c r="J13" s="17">
        <v>20</v>
      </c>
      <c r="K13" s="17">
        <v>10</v>
      </c>
    </row>
    <row r="14" spans="1:11">
      <c r="A14" s="13">
        <v>309</v>
      </c>
      <c r="B14" s="13" t="s">
        <v>47</v>
      </c>
      <c r="C14" s="13">
        <f t="shared" si="0"/>
        <v>80</v>
      </c>
      <c r="D14" s="13">
        <v>5</v>
      </c>
      <c r="E14" s="17">
        <v>10</v>
      </c>
      <c r="F14" s="17">
        <v>15</v>
      </c>
      <c r="G14" s="17">
        <v>10</v>
      </c>
      <c r="H14" s="17">
        <v>20</v>
      </c>
      <c r="I14" s="17">
        <v>15</v>
      </c>
      <c r="J14" s="17">
        <v>0</v>
      </c>
      <c r="K14" s="17">
        <v>10</v>
      </c>
    </row>
    <row r="15" spans="1:11">
      <c r="A15" s="13">
        <v>2441</v>
      </c>
      <c r="B15" s="13" t="s">
        <v>72</v>
      </c>
      <c r="C15" s="13">
        <f t="shared" si="0"/>
        <v>80</v>
      </c>
      <c r="D15" s="13">
        <v>5</v>
      </c>
      <c r="E15" s="17">
        <v>10</v>
      </c>
      <c r="F15" s="17">
        <v>15</v>
      </c>
      <c r="G15" s="17">
        <v>10</v>
      </c>
      <c r="H15" s="17">
        <v>20</v>
      </c>
      <c r="I15" s="17">
        <v>15</v>
      </c>
      <c r="J15" s="17">
        <v>0</v>
      </c>
      <c r="K15" s="17">
        <v>10</v>
      </c>
    </row>
    <row r="16" spans="1:11">
      <c r="A16" s="13">
        <v>191</v>
      </c>
      <c r="B16" s="13" t="s">
        <v>17</v>
      </c>
      <c r="C16" s="13">
        <f t="shared" si="0"/>
        <v>80</v>
      </c>
      <c r="D16" s="13">
        <v>4</v>
      </c>
      <c r="E16" s="17">
        <v>10</v>
      </c>
      <c r="F16" s="17">
        <v>15</v>
      </c>
      <c r="G16" s="17">
        <v>10</v>
      </c>
      <c r="H16" s="17">
        <v>20</v>
      </c>
      <c r="I16" s="17">
        <v>15</v>
      </c>
      <c r="J16" s="17">
        <v>0</v>
      </c>
      <c r="K16" s="17">
        <v>10</v>
      </c>
    </row>
    <row r="17" spans="1:11">
      <c r="A17" s="13">
        <v>4755</v>
      </c>
      <c r="B17" s="13" t="s">
        <v>85</v>
      </c>
      <c r="C17" s="13">
        <f t="shared" si="0"/>
        <v>80</v>
      </c>
      <c r="D17" s="13">
        <v>3</v>
      </c>
      <c r="E17" s="17">
        <v>10</v>
      </c>
      <c r="F17" s="17">
        <v>15</v>
      </c>
      <c r="G17" s="17">
        <v>0</v>
      </c>
      <c r="H17" s="17">
        <v>20</v>
      </c>
      <c r="I17" s="17">
        <v>15</v>
      </c>
      <c r="J17" s="17">
        <v>20</v>
      </c>
      <c r="K17" s="17">
        <v>0</v>
      </c>
    </row>
    <row r="18" spans="1:11">
      <c r="A18" s="13">
        <v>217</v>
      </c>
      <c r="B18" s="13" t="s">
        <v>25</v>
      </c>
      <c r="C18" s="13">
        <f t="shared" si="0"/>
        <v>80</v>
      </c>
      <c r="D18" s="13">
        <v>3</v>
      </c>
      <c r="E18" s="17">
        <v>10</v>
      </c>
      <c r="F18" s="17">
        <v>15</v>
      </c>
      <c r="G18" s="17">
        <v>10</v>
      </c>
      <c r="H18" s="17">
        <v>20</v>
      </c>
      <c r="I18" s="17">
        <v>15</v>
      </c>
      <c r="J18" s="17">
        <v>0</v>
      </c>
      <c r="K18" s="17">
        <v>10</v>
      </c>
    </row>
    <row r="19" spans="1:11">
      <c r="A19" s="13">
        <v>138</v>
      </c>
      <c r="B19" s="13" t="s">
        <v>2</v>
      </c>
      <c r="C19" s="13">
        <f t="shared" si="0"/>
        <v>80</v>
      </c>
      <c r="D19" s="13">
        <v>3</v>
      </c>
      <c r="E19" s="17">
        <v>0</v>
      </c>
      <c r="F19" s="17">
        <v>15</v>
      </c>
      <c r="G19" s="17">
        <v>0</v>
      </c>
      <c r="H19" s="17">
        <v>20</v>
      </c>
      <c r="I19" s="17">
        <v>15</v>
      </c>
      <c r="J19" s="17">
        <v>20</v>
      </c>
      <c r="K19" s="17">
        <v>10</v>
      </c>
    </row>
    <row r="20" spans="1:11">
      <c r="A20" s="13">
        <v>2418</v>
      </c>
      <c r="B20" s="13" t="s">
        <v>68</v>
      </c>
      <c r="C20" s="13">
        <f t="shared" si="0"/>
        <v>80</v>
      </c>
      <c r="D20" s="13">
        <v>2</v>
      </c>
      <c r="E20" s="17">
        <v>10</v>
      </c>
      <c r="F20" s="17">
        <v>15</v>
      </c>
      <c r="G20" s="17">
        <v>10</v>
      </c>
      <c r="H20" s="17">
        <v>20</v>
      </c>
      <c r="I20" s="17">
        <v>15</v>
      </c>
      <c r="J20" s="17">
        <v>0</v>
      </c>
      <c r="K20" s="17">
        <v>10</v>
      </c>
    </row>
    <row r="21" spans="1:11">
      <c r="A21" s="13">
        <v>240</v>
      </c>
      <c r="B21" s="13" t="s">
        <v>30</v>
      </c>
      <c r="C21" s="13">
        <f t="shared" si="0"/>
        <v>70</v>
      </c>
      <c r="D21" s="13">
        <v>4</v>
      </c>
      <c r="E21" s="17">
        <v>0</v>
      </c>
      <c r="F21" s="17">
        <v>15</v>
      </c>
      <c r="G21" s="17">
        <v>0</v>
      </c>
      <c r="H21" s="17">
        <v>20</v>
      </c>
      <c r="I21" s="17">
        <v>15</v>
      </c>
      <c r="J21" s="17">
        <v>20</v>
      </c>
      <c r="K21" s="17">
        <v>0</v>
      </c>
    </row>
    <row r="22" spans="1:11">
      <c r="A22" s="13">
        <v>181</v>
      </c>
      <c r="B22" s="13" t="s">
        <v>15</v>
      </c>
      <c r="C22" s="13">
        <f t="shared" si="0"/>
        <v>70</v>
      </c>
      <c r="D22" s="13">
        <v>3</v>
      </c>
      <c r="E22" s="17">
        <v>10</v>
      </c>
      <c r="F22" s="17">
        <v>0</v>
      </c>
      <c r="G22" s="17">
        <v>10</v>
      </c>
      <c r="H22" s="17">
        <v>20</v>
      </c>
      <c r="I22" s="17">
        <v>0</v>
      </c>
      <c r="J22" s="17">
        <v>20</v>
      </c>
      <c r="K22" s="17">
        <v>10</v>
      </c>
    </row>
    <row r="23" spans="1:11">
      <c r="A23" s="13">
        <v>2440</v>
      </c>
      <c r="B23" s="13" t="s">
        <v>71</v>
      </c>
      <c r="C23" s="13">
        <f t="shared" si="0"/>
        <v>70</v>
      </c>
      <c r="D23" s="13">
        <v>2</v>
      </c>
      <c r="E23" s="17">
        <v>10</v>
      </c>
      <c r="F23" s="17">
        <v>15</v>
      </c>
      <c r="G23" s="17">
        <v>10</v>
      </c>
      <c r="H23" s="17">
        <v>20</v>
      </c>
      <c r="I23" s="17">
        <v>15</v>
      </c>
      <c r="J23" s="17">
        <v>0</v>
      </c>
      <c r="K23" s="17">
        <v>0</v>
      </c>
    </row>
    <row r="24" spans="1:11">
      <c r="A24" s="13">
        <v>100003360</v>
      </c>
      <c r="B24" s="13" t="s">
        <v>98</v>
      </c>
      <c r="C24" s="13">
        <f t="shared" si="0"/>
        <v>70</v>
      </c>
      <c r="D24" s="13">
        <v>2</v>
      </c>
      <c r="E24" s="17">
        <v>0</v>
      </c>
      <c r="F24" s="17">
        <v>15</v>
      </c>
      <c r="G24" s="17">
        <v>10</v>
      </c>
      <c r="H24" s="17">
        <v>20</v>
      </c>
      <c r="I24" s="17">
        <v>15</v>
      </c>
      <c r="J24" s="17">
        <v>0</v>
      </c>
      <c r="K24" s="17">
        <v>10</v>
      </c>
    </row>
    <row r="25" spans="1:11">
      <c r="A25" s="13">
        <v>292</v>
      </c>
      <c r="B25" s="13" t="s">
        <v>42</v>
      </c>
      <c r="C25" s="13">
        <f t="shared" si="0"/>
        <v>65</v>
      </c>
      <c r="D25" s="13">
        <v>5</v>
      </c>
      <c r="E25" s="17">
        <v>10</v>
      </c>
      <c r="F25" s="17">
        <v>15</v>
      </c>
      <c r="G25" s="17">
        <v>10</v>
      </c>
      <c r="H25" s="17">
        <v>20</v>
      </c>
      <c r="I25" s="17">
        <v>0</v>
      </c>
      <c r="J25" s="17">
        <v>0</v>
      </c>
      <c r="K25" s="17">
        <v>10</v>
      </c>
    </row>
    <row r="26" spans="1:11">
      <c r="A26" s="13">
        <v>205</v>
      </c>
      <c r="B26" s="13" t="s">
        <v>21</v>
      </c>
      <c r="C26" s="13">
        <f t="shared" si="0"/>
        <v>65</v>
      </c>
      <c r="D26" s="13">
        <v>4</v>
      </c>
      <c r="E26" s="17">
        <v>10</v>
      </c>
      <c r="F26" s="17">
        <v>0</v>
      </c>
      <c r="G26" s="17">
        <v>0</v>
      </c>
      <c r="H26" s="17">
        <v>20</v>
      </c>
      <c r="I26" s="17">
        <v>15</v>
      </c>
      <c r="J26" s="17">
        <v>20</v>
      </c>
      <c r="K26" s="17">
        <v>0</v>
      </c>
    </row>
    <row r="27" spans="1:11">
      <c r="A27" s="13">
        <v>247</v>
      </c>
      <c r="B27" s="13" t="s">
        <v>33</v>
      </c>
      <c r="C27" s="13">
        <f t="shared" si="0"/>
        <v>65</v>
      </c>
      <c r="D27" s="13">
        <v>2</v>
      </c>
      <c r="E27" s="17">
        <v>0</v>
      </c>
      <c r="F27" s="17">
        <v>15</v>
      </c>
      <c r="G27" s="17">
        <v>0</v>
      </c>
      <c r="H27" s="17">
        <v>20</v>
      </c>
      <c r="I27" s="17">
        <v>0</v>
      </c>
      <c r="J27" s="17">
        <v>20</v>
      </c>
      <c r="K27" s="17">
        <v>10</v>
      </c>
    </row>
    <row r="28" spans="1:11">
      <c r="A28" s="13">
        <v>2386</v>
      </c>
      <c r="B28" s="13" t="s">
        <v>56</v>
      </c>
      <c r="C28" s="13">
        <f t="shared" si="0"/>
        <v>60</v>
      </c>
      <c r="D28" s="13">
        <v>5</v>
      </c>
      <c r="E28" s="17">
        <v>10</v>
      </c>
      <c r="F28" s="17">
        <v>15</v>
      </c>
      <c r="G28" s="17">
        <v>10</v>
      </c>
      <c r="H28" s="17">
        <v>0</v>
      </c>
      <c r="I28" s="17">
        <v>15</v>
      </c>
      <c r="J28" s="17">
        <v>0</v>
      </c>
      <c r="K28" s="17">
        <v>10</v>
      </c>
    </row>
    <row r="29" spans="1:11">
      <c r="A29" s="13">
        <v>212</v>
      </c>
      <c r="B29" s="13" t="s">
        <v>24</v>
      </c>
      <c r="C29" s="13">
        <f t="shared" si="0"/>
        <v>60</v>
      </c>
      <c r="D29" s="13">
        <v>5</v>
      </c>
      <c r="E29" s="17">
        <v>0</v>
      </c>
      <c r="F29" s="17">
        <v>15</v>
      </c>
      <c r="G29" s="17">
        <v>0</v>
      </c>
      <c r="H29" s="17">
        <v>0</v>
      </c>
      <c r="I29" s="17">
        <v>15</v>
      </c>
      <c r="J29" s="17">
        <v>20</v>
      </c>
      <c r="K29" s="17">
        <v>10</v>
      </c>
    </row>
    <row r="30" spans="1:11">
      <c r="A30" s="13">
        <v>169</v>
      </c>
      <c r="B30" s="13" t="s">
        <v>11</v>
      </c>
      <c r="C30" s="13">
        <f t="shared" si="0"/>
        <v>60</v>
      </c>
      <c r="D30" s="13">
        <v>4</v>
      </c>
      <c r="E30" s="17">
        <v>0</v>
      </c>
      <c r="F30" s="17">
        <v>15</v>
      </c>
      <c r="G30" s="17">
        <v>0</v>
      </c>
      <c r="H30" s="17">
        <v>20</v>
      </c>
      <c r="I30" s="17">
        <v>15</v>
      </c>
      <c r="J30" s="17">
        <v>0</v>
      </c>
      <c r="K30" s="17">
        <v>10</v>
      </c>
    </row>
    <row r="31" spans="1:11">
      <c r="A31" s="13">
        <v>100001520</v>
      </c>
      <c r="B31" s="13" t="s">
        <v>94</v>
      </c>
      <c r="C31" s="13">
        <f t="shared" si="0"/>
        <v>60</v>
      </c>
      <c r="D31" s="13">
        <v>2</v>
      </c>
      <c r="E31" s="17">
        <v>0</v>
      </c>
      <c r="F31" s="17">
        <v>15</v>
      </c>
      <c r="G31" s="17">
        <v>0</v>
      </c>
      <c r="H31" s="17">
        <v>20</v>
      </c>
      <c r="I31" s="17">
        <v>15</v>
      </c>
      <c r="J31" s="17">
        <v>0</v>
      </c>
      <c r="K31" s="17">
        <v>10</v>
      </c>
    </row>
    <row r="32" spans="1:11">
      <c r="A32" s="13">
        <v>2456</v>
      </c>
      <c r="B32" s="13" t="s">
        <v>84</v>
      </c>
      <c r="C32" s="13">
        <f t="shared" si="0"/>
        <v>60</v>
      </c>
      <c r="D32" s="13">
        <v>2</v>
      </c>
      <c r="E32" s="17">
        <v>0</v>
      </c>
      <c r="F32" s="17">
        <v>15</v>
      </c>
      <c r="G32" s="17">
        <v>0</v>
      </c>
      <c r="H32" s="17">
        <v>20</v>
      </c>
      <c r="I32" s="17">
        <v>15</v>
      </c>
      <c r="J32" s="17">
        <v>0</v>
      </c>
      <c r="K32" s="17">
        <v>10</v>
      </c>
    </row>
    <row r="33" spans="1:11">
      <c r="A33" s="13">
        <v>1000361</v>
      </c>
      <c r="B33" s="13" t="s">
        <v>92</v>
      </c>
      <c r="C33" s="13">
        <f t="shared" si="0"/>
        <v>55</v>
      </c>
      <c r="D33" s="13">
        <v>4</v>
      </c>
      <c r="E33" s="17">
        <v>10</v>
      </c>
      <c r="F33" s="17">
        <v>15</v>
      </c>
      <c r="G33" s="17">
        <v>10</v>
      </c>
      <c r="H33" s="17">
        <v>0</v>
      </c>
      <c r="I33" s="17">
        <v>0</v>
      </c>
      <c r="J33" s="17">
        <v>20</v>
      </c>
      <c r="K33" s="17">
        <v>0</v>
      </c>
    </row>
    <row r="34" spans="1:11">
      <c r="A34" s="13">
        <v>4874</v>
      </c>
      <c r="B34" s="13" t="s">
        <v>86</v>
      </c>
      <c r="C34" s="13">
        <f t="shared" ref="C34:C65" si="1">SUM(E34:K34)</f>
        <v>55</v>
      </c>
      <c r="D34" s="13">
        <v>3</v>
      </c>
      <c r="E34" s="17">
        <v>10</v>
      </c>
      <c r="F34" s="17">
        <v>0</v>
      </c>
      <c r="G34" s="17">
        <v>10</v>
      </c>
      <c r="H34" s="17">
        <v>0</v>
      </c>
      <c r="I34" s="17">
        <v>15</v>
      </c>
      <c r="J34" s="17">
        <v>20</v>
      </c>
      <c r="K34" s="17">
        <v>0</v>
      </c>
    </row>
    <row r="35" spans="1:11">
      <c r="A35" s="13">
        <v>282</v>
      </c>
      <c r="B35" s="13" t="s">
        <v>40</v>
      </c>
      <c r="C35" s="13">
        <f t="shared" si="1"/>
        <v>50</v>
      </c>
      <c r="D35" s="13">
        <v>3</v>
      </c>
      <c r="E35" s="17">
        <v>0</v>
      </c>
      <c r="F35" s="17">
        <v>15</v>
      </c>
      <c r="G35" s="17">
        <v>0</v>
      </c>
      <c r="H35" s="17">
        <v>0</v>
      </c>
      <c r="I35" s="17">
        <v>15</v>
      </c>
      <c r="J35" s="17">
        <v>20</v>
      </c>
      <c r="K35" s="17">
        <v>0</v>
      </c>
    </row>
    <row r="36" spans="1:11">
      <c r="A36" s="13">
        <v>296</v>
      </c>
      <c r="B36" s="13" t="s">
        <v>43</v>
      </c>
      <c r="C36" s="13">
        <f t="shared" si="1"/>
        <v>45</v>
      </c>
      <c r="D36" s="13">
        <v>5</v>
      </c>
      <c r="E36" s="17">
        <v>0</v>
      </c>
      <c r="F36" s="17">
        <v>0</v>
      </c>
      <c r="G36" s="17">
        <v>0</v>
      </c>
      <c r="H36" s="17">
        <v>0</v>
      </c>
      <c r="I36" s="17">
        <v>15</v>
      </c>
      <c r="J36" s="17">
        <v>20</v>
      </c>
      <c r="K36" s="17">
        <v>10</v>
      </c>
    </row>
    <row r="37" spans="1:11">
      <c r="A37" s="13">
        <v>175</v>
      </c>
      <c r="B37" s="13" t="s">
        <v>13</v>
      </c>
      <c r="C37" s="13">
        <f t="shared" si="1"/>
        <v>45</v>
      </c>
      <c r="D37" s="13">
        <v>4</v>
      </c>
      <c r="E37" s="17">
        <v>0</v>
      </c>
      <c r="F37" s="17">
        <v>0</v>
      </c>
      <c r="G37" s="17">
        <v>0</v>
      </c>
      <c r="H37" s="17">
        <v>0</v>
      </c>
      <c r="I37" s="17">
        <v>15</v>
      </c>
      <c r="J37" s="17">
        <v>20</v>
      </c>
      <c r="K37" s="17">
        <v>10</v>
      </c>
    </row>
    <row r="38" spans="1:11">
      <c r="A38" s="13">
        <v>244</v>
      </c>
      <c r="B38" s="13" t="s">
        <v>32</v>
      </c>
      <c r="C38" s="13">
        <f t="shared" si="1"/>
        <v>45</v>
      </c>
      <c r="D38" s="13">
        <v>4</v>
      </c>
      <c r="E38" s="17">
        <v>0</v>
      </c>
      <c r="F38" s="17">
        <v>0</v>
      </c>
      <c r="G38" s="17">
        <v>0</v>
      </c>
      <c r="H38" s="17">
        <v>0</v>
      </c>
      <c r="I38" s="17">
        <v>15</v>
      </c>
      <c r="J38" s="17">
        <v>20</v>
      </c>
      <c r="K38" s="17">
        <v>10</v>
      </c>
    </row>
    <row r="39" spans="1:11">
      <c r="A39" s="13">
        <v>2449</v>
      </c>
      <c r="B39" s="13" t="s">
        <v>79</v>
      </c>
      <c r="C39" s="13">
        <f t="shared" si="1"/>
        <v>45</v>
      </c>
      <c r="D39" s="13">
        <v>3</v>
      </c>
      <c r="E39" s="17">
        <v>0</v>
      </c>
      <c r="F39" s="17">
        <v>0</v>
      </c>
      <c r="G39" s="17">
        <v>0</v>
      </c>
      <c r="H39" s="17">
        <v>20</v>
      </c>
      <c r="I39" s="17">
        <v>15</v>
      </c>
      <c r="J39" s="17">
        <v>0</v>
      </c>
      <c r="K39" s="17">
        <v>10</v>
      </c>
    </row>
    <row r="40" spans="1:11">
      <c r="A40" s="13">
        <v>260</v>
      </c>
      <c r="B40" s="13" t="s">
        <v>35</v>
      </c>
      <c r="C40" s="13">
        <f t="shared" si="1"/>
        <v>45</v>
      </c>
      <c r="D40" s="13">
        <v>3</v>
      </c>
      <c r="E40" s="17">
        <v>0</v>
      </c>
      <c r="F40" s="17">
        <v>0</v>
      </c>
      <c r="G40" s="17">
        <v>0</v>
      </c>
      <c r="H40" s="17">
        <v>0</v>
      </c>
      <c r="I40" s="17">
        <v>15</v>
      </c>
      <c r="J40" s="17">
        <v>20</v>
      </c>
      <c r="K40" s="17">
        <v>10</v>
      </c>
    </row>
    <row r="41" spans="1:11">
      <c r="A41" s="13">
        <v>2396</v>
      </c>
      <c r="B41" s="13" t="s">
        <v>62</v>
      </c>
      <c r="C41" s="13">
        <f t="shared" si="1"/>
        <v>45</v>
      </c>
      <c r="D41" s="13">
        <v>2</v>
      </c>
      <c r="E41" s="17">
        <v>0</v>
      </c>
      <c r="F41" s="17">
        <v>0</v>
      </c>
      <c r="G41" s="17">
        <v>0</v>
      </c>
      <c r="H41" s="17">
        <v>0</v>
      </c>
      <c r="I41" s="17">
        <v>15</v>
      </c>
      <c r="J41" s="17">
        <v>20</v>
      </c>
      <c r="K41" s="17">
        <v>10</v>
      </c>
    </row>
    <row r="42" spans="1:11">
      <c r="A42" s="13">
        <v>5393</v>
      </c>
      <c r="B42" s="13" t="s">
        <v>87</v>
      </c>
      <c r="C42" s="13">
        <f t="shared" si="1"/>
        <v>40</v>
      </c>
      <c r="D42" s="13">
        <v>5</v>
      </c>
      <c r="E42" s="17">
        <v>0</v>
      </c>
      <c r="F42" s="17">
        <v>15</v>
      </c>
      <c r="G42" s="17">
        <v>0</v>
      </c>
      <c r="H42" s="17">
        <v>0</v>
      </c>
      <c r="I42" s="17">
        <v>15</v>
      </c>
      <c r="J42" s="17">
        <v>0</v>
      </c>
      <c r="K42" s="17">
        <v>10</v>
      </c>
    </row>
    <row r="43" spans="1:11">
      <c r="A43" s="13">
        <v>137</v>
      </c>
      <c r="B43" s="13" t="s">
        <v>1</v>
      </c>
      <c r="C43" s="13">
        <f t="shared" si="1"/>
        <v>40</v>
      </c>
      <c r="D43" s="13">
        <v>4</v>
      </c>
      <c r="E43" s="17">
        <v>10</v>
      </c>
      <c r="F43" s="17">
        <v>0</v>
      </c>
      <c r="G43" s="17">
        <v>10</v>
      </c>
      <c r="H43" s="17">
        <v>0</v>
      </c>
      <c r="I43" s="17">
        <v>0</v>
      </c>
      <c r="J43" s="17">
        <v>20</v>
      </c>
      <c r="K43" s="17">
        <v>0</v>
      </c>
    </row>
    <row r="44" spans="1:11">
      <c r="A44" s="13">
        <v>146</v>
      </c>
      <c r="B44" s="13" t="s">
        <v>4</v>
      </c>
      <c r="C44" s="13">
        <f t="shared" si="1"/>
        <v>40</v>
      </c>
      <c r="D44" s="13">
        <v>3</v>
      </c>
      <c r="E44" s="17">
        <v>0</v>
      </c>
      <c r="F44" s="17">
        <v>0</v>
      </c>
      <c r="G44" s="17">
        <v>0</v>
      </c>
      <c r="H44" s="17">
        <v>20</v>
      </c>
      <c r="I44" s="17">
        <v>0</v>
      </c>
      <c r="J44" s="17">
        <v>20</v>
      </c>
      <c r="K44" s="17">
        <v>0</v>
      </c>
    </row>
    <row r="45" spans="1:11">
      <c r="A45" s="13">
        <v>100003146</v>
      </c>
      <c r="B45" s="13" t="s">
        <v>97</v>
      </c>
      <c r="C45" s="13">
        <f t="shared" si="1"/>
        <v>40</v>
      </c>
      <c r="D45" s="13">
        <v>3</v>
      </c>
      <c r="E45" s="17">
        <v>10</v>
      </c>
      <c r="F45" s="17">
        <v>0</v>
      </c>
      <c r="G45" s="17">
        <v>10</v>
      </c>
      <c r="H45" s="17">
        <v>0</v>
      </c>
      <c r="I45" s="17">
        <v>0</v>
      </c>
      <c r="J45" s="17">
        <v>20</v>
      </c>
      <c r="K45" s="17">
        <v>0</v>
      </c>
    </row>
    <row r="46" spans="1:11">
      <c r="A46" s="13">
        <v>2443</v>
      </c>
      <c r="B46" s="13" t="s">
        <v>74</v>
      </c>
      <c r="C46" s="13">
        <f t="shared" si="1"/>
        <v>40</v>
      </c>
      <c r="D46" s="13">
        <v>1</v>
      </c>
      <c r="E46" s="17">
        <v>10</v>
      </c>
      <c r="F46" s="17">
        <v>15</v>
      </c>
      <c r="G46" s="17">
        <v>0</v>
      </c>
      <c r="H46" s="17">
        <v>0</v>
      </c>
      <c r="I46" s="17">
        <v>15</v>
      </c>
      <c r="J46" s="17">
        <v>0</v>
      </c>
      <c r="K46" s="17">
        <v>0</v>
      </c>
    </row>
    <row r="47" spans="1:11">
      <c r="A47" s="13">
        <v>2390</v>
      </c>
      <c r="B47" s="13" t="s">
        <v>58</v>
      </c>
      <c r="C47" s="13">
        <f t="shared" si="1"/>
        <v>35</v>
      </c>
      <c r="D47" s="13">
        <v>5</v>
      </c>
      <c r="E47" s="17">
        <v>10</v>
      </c>
      <c r="F47" s="17">
        <v>0</v>
      </c>
      <c r="G47" s="17">
        <v>0</v>
      </c>
      <c r="H47" s="17">
        <v>0</v>
      </c>
      <c r="I47" s="17">
        <v>15</v>
      </c>
      <c r="J47" s="17">
        <v>0</v>
      </c>
      <c r="K47" s="17">
        <v>10</v>
      </c>
    </row>
    <row r="48" spans="1:11">
      <c r="A48" s="13">
        <v>2395</v>
      </c>
      <c r="B48" s="13" t="s">
        <v>61</v>
      </c>
      <c r="C48" s="13">
        <f t="shared" si="1"/>
        <v>35</v>
      </c>
      <c r="D48" s="13">
        <v>2</v>
      </c>
      <c r="E48" s="17">
        <v>0</v>
      </c>
      <c r="F48" s="17">
        <v>15</v>
      </c>
      <c r="G48" s="17">
        <v>0</v>
      </c>
      <c r="H48" s="17">
        <v>20</v>
      </c>
      <c r="I48" s="17">
        <v>0</v>
      </c>
      <c r="J48" s="17">
        <v>0</v>
      </c>
      <c r="K48" s="17">
        <v>0</v>
      </c>
    </row>
    <row r="49" spans="1:11">
      <c r="A49" s="13">
        <v>2406</v>
      </c>
      <c r="B49" s="13" t="s">
        <v>66</v>
      </c>
      <c r="C49" s="13">
        <f t="shared" si="1"/>
        <v>35</v>
      </c>
      <c r="D49" s="13">
        <v>1</v>
      </c>
      <c r="E49" s="17">
        <v>0</v>
      </c>
      <c r="F49" s="17">
        <v>0</v>
      </c>
      <c r="G49" s="17">
        <v>0</v>
      </c>
      <c r="H49" s="17">
        <v>0</v>
      </c>
      <c r="I49" s="17">
        <v>15</v>
      </c>
      <c r="J49" s="17">
        <v>20</v>
      </c>
      <c r="K49" s="17">
        <v>0</v>
      </c>
    </row>
    <row r="50" spans="1:11">
      <c r="A50" s="13">
        <v>167</v>
      </c>
      <c r="B50" s="13" t="s">
        <v>10</v>
      </c>
      <c r="C50" s="13">
        <f t="shared" si="1"/>
        <v>30</v>
      </c>
      <c r="D50" s="13">
        <v>5</v>
      </c>
      <c r="E50" s="17">
        <v>10</v>
      </c>
      <c r="F50" s="17">
        <v>0</v>
      </c>
      <c r="G50" s="17">
        <v>10</v>
      </c>
      <c r="H50" s="17">
        <v>0</v>
      </c>
      <c r="I50" s="17">
        <v>0</v>
      </c>
      <c r="J50" s="17">
        <v>0</v>
      </c>
      <c r="K50" s="17">
        <v>10</v>
      </c>
    </row>
    <row r="51" spans="1:11">
      <c r="A51" s="13">
        <v>313</v>
      </c>
      <c r="B51" s="13" t="s">
        <v>49</v>
      </c>
      <c r="C51" s="13">
        <f t="shared" si="1"/>
        <v>30</v>
      </c>
      <c r="D51" s="13">
        <v>3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>
        <v>20</v>
      </c>
      <c r="K51" s="17">
        <v>10</v>
      </c>
    </row>
    <row r="52" spans="1:11">
      <c r="A52" s="13">
        <v>226</v>
      </c>
      <c r="B52" s="13" t="s">
        <v>27</v>
      </c>
      <c r="C52" s="13">
        <f t="shared" si="1"/>
        <v>30</v>
      </c>
      <c r="D52" s="13">
        <v>3</v>
      </c>
      <c r="E52" s="17">
        <v>10</v>
      </c>
      <c r="F52" s="17">
        <v>0</v>
      </c>
      <c r="G52" s="17">
        <v>10</v>
      </c>
      <c r="H52" s="17">
        <v>0</v>
      </c>
      <c r="I52" s="17">
        <v>0</v>
      </c>
      <c r="J52" s="17">
        <v>0</v>
      </c>
      <c r="K52" s="17">
        <v>10</v>
      </c>
    </row>
    <row r="53" spans="1:11">
      <c r="A53" s="13">
        <v>149</v>
      </c>
      <c r="B53" s="13" t="s">
        <v>6</v>
      </c>
      <c r="C53" s="13">
        <f t="shared" si="1"/>
        <v>30</v>
      </c>
      <c r="D53" s="13">
        <v>1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>
        <v>20</v>
      </c>
      <c r="K53" s="17">
        <v>10</v>
      </c>
    </row>
    <row r="54" spans="1:11">
      <c r="A54" s="13">
        <v>207</v>
      </c>
      <c r="B54" s="13" t="s">
        <v>23</v>
      </c>
      <c r="C54" s="13">
        <f t="shared" si="1"/>
        <v>25</v>
      </c>
      <c r="D54" s="13">
        <v>5</v>
      </c>
      <c r="E54" s="17">
        <v>0</v>
      </c>
      <c r="F54" s="17">
        <v>0</v>
      </c>
      <c r="G54" s="17">
        <v>0</v>
      </c>
      <c r="H54" s="17">
        <v>0</v>
      </c>
      <c r="I54" s="17">
        <v>15</v>
      </c>
      <c r="J54" s="17">
        <v>0</v>
      </c>
      <c r="K54" s="17">
        <v>10</v>
      </c>
    </row>
    <row r="55" spans="1:11">
      <c r="A55" s="13">
        <v>100001533</v>
      </c>
      <c r="B55" s="13" t="s">
        <v>95</v>
      </c>
      <c r="C55" s="13">
        <f t="shared" si="1"/>
        <v>25</v>
      </c>
      <c r="D55" s="13">
        <v>5</v>
      </c>
      <c r="E55" s="17">
        <v>0</v>
      </c>
      <c r="F55" s="17">
        <v>0</v>
      </c>
      <c r="G55" s="17">
        <v>0</v>
      </c>
      <c r="H55" s="17">
        <v>0</v>
      </c>
      <c r="I55" s="17">
        <v>15</v>
      </c>
      <c r="J55" s="17">
        <v>0</v>
      </c>
      <c r="K55" s="17">
        <v>10</v>
      </c>
    </row>
    <row r="56" spans="1:11">
      <c r="A56" s="13">
        <v>264</v>
      </c>
      <c r="B56" s="13" t="s">
        <v>37</v>
      </c>
      <c r="C56" s="13">
        <f t="shared" si="1"/>
        <v>25</v>
      </c>
      <c r="D56" s="13">
        <v>5</v>
      </c>
      <c r="E56" s="17">
        <v>0</v>
      </c>
      <c r="F56" s="17">
        <v>0</v>
      </c>
      <c r="G56" s="17">
        <v>0</v>
      </c>
      <c r="H56" s="17">
        <v>0</v>
      </c>
      <c r="I56" s="17">
        <v>15</v>
      </c>
      <c r="J56" s="17">
        <v>0</v>
      </c>
      <c r="K56" s="17">
        <v>10</v>
      </c>
    </row>
    <row r="57" spans="1:11">
      <c r="A57" s="13">
        <v>2378</v>
      </c>
      <c r="B57" s="13" t="s">
        <v>53</v>
      </c>
      <c r="C57" s="13">
        <f t="shared" si="1"/>
        <v>25</v>
      </c>
      <c r="D57" s="13">
        <v>5</v>
      </c>
      <c r="E57" s="17">
        <v>0</v>
      </c>
      <c r="F57" s="17">
        <v>0</v>
      </c>
      <c r="G57" s="17">
        <v>0</v>
      </c>
      <c r="H57" s="17">
        <v>0</v>
      </c>
      <c r="I57" s="17">
        <v>15</v>
      </c>
      <c r="J57" s="17">
        <v>0</v>
      </c>
      <c r="K57" s="17">
        <v>10</v>
      </c>
    </row>
    <row r="58" spans="1:11">
      <c r="A58" s="13">
        <v>2445</v>
      </c>
      <c r="B58" s="13" t="s">
        <v>76</v>
      </c>
      <c r="C58" s="13">
        <f t="shared" si="1"/>
        <v>25</v>
      </c>
      <c r="D58" s="13">
        <v>5</v>
      </c>
      <c r="E58" s="17">
        <v>0</v>
      </c>
      <c r="F58" s="17">
        <v>0</v>
      </c>
      <c r="G58" s="17">
        <v>0</v>
      </c>
      <c r="H58" s="17">
        <v>0</v>
      </c>
      <c r="I58" s="17">
        <v>15</v>
      </c>
      <c r="J58" s="17">
        <v>0</v>
      </c>
      <c r="K58" s="17">
        <v>10</v>
      </c>
    </row>
    <row r="59" spans="1:11">
      <c r="A59" s="13">
        <v>2377</v>
      </c>
      <c r="B59" s="13" t="s">
        <v>52</v>
      </c>
      <c r="C59" s="13">
        <f t="shared" si="1"/>
        <v>25</v>
      </c>
      <c r="D59" s="13">
        <v>4</v>
      </c>
      <c r="E59" s="17">
        <v>0</v>
      </c>
      <c r="F59" s="17">
        <v>0</v>
      </c>
      <c r="G59" s="17">
        <v>0</v>
      </c>
      <c r="H59" s="17">
        <v>0</v>
      </c>
      <c r="I59" s="17">
        <v>15</v>
      </c>
      <c r="J59" s="17">
        <v>0</v>
      </c>
      <c r="K59" s="17">
        <v>10</v>
      </c>
    </row>
    <row r="60" spans="1:11">
      <c r="A60" s="13">
        <v>100002700</v>
      </c>
      <c r="B60" s="13" t="s">
        <v>96</v>
      </c>
      <c r="C60" s="13">
        <f t="shared" si="1"/>
        <v>25</v>
      </c>
      <c r="D60" s="13">
        <v>4</v>
      </c>
      <c r="E60" s="17">
        <v>0</v>
      </c>
      <c r="F60" s="17">
        <v>0</v>
      </c>
      <c r="G60" s="17">
        <v>0</v>
      </c>
      <c r="H60" s="17">
        <v>0</v>
      </c>
      <c r="I60" s="17">
        <v>15</v>
      </c>
      <c r="J60" s="17">
        <v>0</v>
      </c>
      <c r="K60" s="17">
        <v>10</v>
      </c>
    </row>
    <row r="61" spans="1:11">
      <c r="A61" s="13">
        <v>2400</v>
      </c>
      <c r="B61" s="13" t="s">
        <v>64</v>
      </c>
      <c r="C61" s="13">
        <f t="shared" si="1"/>
        <v>25</v>
      </c>
      <c r="D61" s="13">
        <v>4</v>
      </c>
      <c r="E61" s="17">
        <v>0</v>
      </c>
      <c r="F61" s="17">
        <v>0</v>
      </c>
      <c r="G61" s="17">
        <v>0</v>
      </c>
      <c r="H61" s="17">
        <v>0</v>
      </c>
      <c r="I61" s="17">
        <v>15</v>
      </c>
      <c r="J61" s="17">
        <v>0</v>
      </c>
      <c r="K61" s="17">
        <v>10</v>
      </c>
    </row>
    <row r="62" spans="1:11">
      <c r="A62" s="13">
        <v>310</v>
      </c>
      <c r="B62" s="13" t="s">
        <v>48</v>
      </c>
      <c r="C62" s="13">
        <f t="shared" si="1"/>
        <v>25</v>
      </c>
      <c r="D62" s="13">
        <v>3</v>
      </c>
      <c r="E62" s="17">
        <v>0</v>
      </c>
      <c r="F62" s="17">
        <v>0</v>
      </c>
      <c r="G62" s="17">
        <v>0</v>
      </c>
      <c r="H62" s="17">
        <v>0</v>
      </c>
      <c r="I62" s="17">
        <v>15</v>
      </c>
      <c r="J62" s="17">
        <v>0</v>
      </c>
      <c r="K62" s="17">
        <v>10</v>
      </c>
    </row>
    <row r="63" spans="1:11">
      <c r="A63" s="13">
        <v>11934</v>
      </c>
      <c r="B63" s="13" t="s">
        <v>90</v>
      </c>
      <c r="C63" s="13">
        <f t="shared" si="1"/>
        <v>25</v>
      </c>
      <c r="D63" s="13">
        <v>3</v>
      </c>
      <c r="E63" s="17">
        <v>0</v>
      </c>
      <c r="F63" s="17">
        <v>0</v>
      </c>
      <c r="G63" s="17">
        <v>0</v>
      </c>
      <c r="H63" s="17">
        <v>0</v>
      </c>
      <c r="I63" s="17">
        <v>15</v>
      </c>
      <c r="J63" s="17">
        <v>0</v>
      </c>
      <c r="K63" s="17">
        <v>10</v>
      </c>
    </row>
    <row r="64" spans="1:11">
      <c r="A64" s="13">
        <v>1000300</v>
      </c>
      <c r="B64" s="13" t="s">
        <v>91</v>
      </c>
      <c r="C64" s="13">
        <f t="shared" si="1"/>
        <v>25</v>
      </c>
      <c r="D64" s="13">
        <v>3</v>
      </c>
      <c r="E64" s="17">
        <v>0</v>
      </c>
      <c r="F64" s="17">
        <v>0</v>
      </c>
      <c r="G64" s="17">
        <v>0</v>
      </c>
      <c r="H64" s="17">
        <v>0</v>
      </c>
      <c r="I64" s="17">
        <v>15</v>
      </c>
      <c r="J64" s="17">
        <v>0</v>
      </c>
      <c r="K64" s="17">
        <v>10</v>
      </c>
    </row>
    <row r="65" spans="1:11">
      <c r="A65" s="13">
        <v>2403</v>
      </c>
      <c r="B65" s="13" t="s">
        <v>65</v>
      </c>
      <c r="C65" s="13">
        <f t="shared" si="1"/>
        <v>25</v>
      </c>
      <c r="D65" s="13">
        <v>2</v>
      </c>
      <c r="E65" s="17">
        <v>0</v>
      </c>
      <c r="F65" s="17">
        <v>0</v>
      </c>
      <c r="G65" s="17">
        <v>0</v>
      </c>
      <c r="H65" s="17">
        <v>0</v>
      </c>
      <c r="I65" s="17">
        <v>15</v>
      </c>
      <c r="J65" s="17">
        <v>0</v>
      </c>
      <c r="K65" s="17">
        <v>10</v>
      </c>
    </row>
    <row r="66" spans="1:11">
      <c r="A66" s="13">
        <v>195</v>
      </c>
      <c r="B66" s="13" t="s">
        <v>18</v>
      </c>
      <c r="C66" s="13">
        <f t="shared" ref="C66:C97" si="2">SUM(E66:K66)</f>
        <v>25</v>
      </c>
      <c r="D66" s="13">
        <v>2</v>
      </c>
      <c r="E66" s="17">
        <v>0</v>
      </c>
      <c r="F66" s="17">
        <v>0</v>
      </c>
      <c r="G66" s="17">
        <v>0</v>
      </c>
      <c r="H66" s="17">
        <v>0</v>
      </c>
      <c r="I66" s="17">
        <v>15</v>
      </c>
      <c r="J66" s="17">
        <v>0</v>
      </c>
      <c r="K66" s="17">
        <v>10</v>
      </c>
    </row>
    <row r="67" spans="1:11">
      <c r="A67" s="13">
        <v>2451</v>
      </c>
      <c r="B67" s="13" t="s">
        <v>81</v>
      </c>
      <c r="C67" s="13">
        <f t="shared" si="2"/>
        <v>25</v>
      </c>
      <c r="D67" s="13">
        <v>2</v>
      </c>
      <c r="E67" s="17">
        <v>0</v>
      </c>
      <c r="F67" s="17">
        <v>0</v>
      </c>
      <c r="G67" s="17">
        <v>0</v>
      </c>
      <c r="H67" s="17">
        <v>0</v>
      </c>
      <c r="I67" s="17">
        <v>15</v>
      </c>
      <c r="J67" s="17">
        <v>0</v>
      </c>
      <c r="K67" s="17">
        <v>10</v>
      </c>
    </row>
    <row r="68" spans="1:11">
      <c r="A68" s="13">
        <v>147</v>
      </c>
      <c r="B68" s="13" t="s">
        <v>5</v>
      </c>
      <c r="C68" s="13">
        <f t="shared" si="2"/>
        <v>25</v>
      </c>
      <c r="D68" s="13">
        <v>2</v>
      </c>
      <c r="E68" s="17">
        <v>0</v>
      </c>
      <c r="F68" s="17">
        <v>0</v>
      </c>
      <c r="G68" s="17">
        <v>0</v>
      </c>
      <c r="H68" s="17">
        <v>0</v>
      </c>
      <c r="I68" s="17">
        <v>15</v>
      </c>
      <c r="J68" s="17">
        <v>0</v>
      </c>
      <c r="K68" s="17">
        <v>10</v>
      </c>
    </row>
    <row r="69" spans="1:11">
      <c r="A69" s="13">
        <v>133</v>
      </c>
      <c r="B69" s="13" t="s">
        <v>0</v>
      </c>
      <c r="C69" s="13">
        <f t="shared" si="2"/>
        <v>25</v>
      </c>
      <c r="D69" s="13">
        <v>2</v>
      </c>
      <c r="E69" s="17">
        <v>0</v>
      </c>
      <c r="F69" s="17">
        <v>0</v>
      </c>
      <c r="G69" s="17">
        <v>0</v>
      </c>
      <c r="H69" s="17">
        <v>0</v>
      </c>
      <c r="I69" s="17">
        <v>15</v>
      </c>
      <c r="J69" s="17">
        <v>0</v>
      </c>
      <c r="K69" s="17">
        <v>10</v>
      </c>
    </row>
    <row r="70" spans="1:11">
      <c r="A70" s="13">
        <v>2407</v>
      </c>
      <c r="B70" s="13" t="s">
        <v>67</v>
      </c>
      <c r="C70" s="13">
        <f t="shared" si="2"/>
        <v>25</v>
      </c>
      <c r="D70" s="13">
        <v>1</v>
      </c>
      <c r="E70" s="17">
        <v>0</v>
      </c>
      <c r="F70" s="17">
        <v>0</v>
      </c>
      <c r="G70" s="17">
        <v>0</v>
      </c>
      <c r="H70" s="17">
        <v>0</v>
      </c>
      <c r="I70" s="17">
        <v>15</v>
      </c>
      <c r="J70" s="17">
        <v>0</v>
      </c>
      <c r="K70" s="17">
        <v>10</v>
      </c>
    </row>
    <row r="71" spans="1:11">
      <c r="A71" s="13">
        <v>2394</v>
      </c>
      <c r="B71" s="13" t="s">
        <v>60</v>
      </c>
      <c r="C71" s="13">
        <f t="shared" si="2"/>
        <v>25</v>
      </c>
      <c r="D71" s="13">
        <v>1</v>
      </c>
      <c r="E71" s="17">
        <v>0</v>
      </c>
      <c r="F71" s="17">
        <v>0</v>
      </c>
      <c r="G71" s="17">
        <v>10</v>
      </c>
      <c r="H71" s="17">
        <v>0</v>
      </c>
      <c r="I71" s="17">
        <v>15</v>
      </c>
      <c r="J71" s="17">
        <v>0</v>
      </c>
      <c r="K71" s="17">
        <v>0</v>
      </c>
    </row>
    <row r="72" spans="1:11">
      <c r="A72" s="13">
        <v>300</v>
      </c>
      <c r="B72" s="13" t="s">
        <v>44</v>
      </c>
      <c r="C72" s="13">
        <f t="shared" si="2"/>
        <v>25</v>
      </c>
      <c r="D72" s="13">
        <v>1</v>
      </c>
      <c r="E72" s="17">
        <v>0</v>
      </c>
      <c r="F72" s="17">
        <v>0</v>
      </c>
      <c r="G72" s="17">
        <v>0</v>
      </c>
      <c r="H72" s="17">
        <v>0</v>
      </c>
      <c r="I72" s="17">
        <v>15</v>
      </c>
      <c r="J72" s="17">
        <v>0</v>
      </c>
      <c r="K72" s="17">
        <v>10</v>
      </c>
    </row>
    <row r="73" spans="1:11">
      <c r="A73" s="13">
        <v>276</v>
      </c>
      <c r="B73" s="13" t="s">
        <v>39</v>
      </c>
      <c r="C73" s="13">
        <f t="shared" si="2"/>
        <v>20</v>
      </c>
      <c r="D73" s="13">
        <v>3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20</v>
      </c>
      <c r="K73" s="17">
        <v>0</v>
      </c>
    </row>
    <row r="74" spans="1:11">
      <c r="A74" s="13">
        <v>197</v>
      </c>
      <c r="B74" s="13" t="s">
        <v>20</v>
      </c>
      <c r="C74" s="13">
        <f t="shared" si="2"/>
        <v>20</v>
      </c>
      <c r="D74" s="13">
        <v>3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20</v>
      </c>
      <c r="K74" s="17">
        <v>0</v>
      </c>
    </row>
    <row r="75" spans="1:11">
      <c r="A75" s="13">
        <v>2444</v>
      </c>
      <c r="B75" s="13" t="s">
        <v>75</v>
      </c>
      <c r="C75" s="13">
        <f t="shared" si="2"/>
        <v>15</v>
      </c>
      <c r="D75" s="13">
        <v>5</v>
      </c>
      <c r="E75" s="17">
        <v>0</v>
      </c>
      <c r="F75" s="17">
        <v>0</v>
      </c>
      <c r="G75" s="17">
        <v>0</v>
      </c>
      <c r="H75" s="17">
        <v>0</v>
      </c>
      <c r="I75" s="17">
        <v>15</v>
      </c>
      <c r="J75" s="17">
        <v>0</v>
      </c>
      <c r="K75" s="17">
        <v>0</v>
      </c>
    </row>
    <row r="76" spans="1:11">
      <c r="A76" s="13">
        <v>2437</v>
      </c>
      <c r="B76" s="13" t="s">
        <v>70</v>
      </c>
      <c r="C76" s="13">
        <f t="shared" si="2"/>
        <v>15</v>
      </c>
      <c r="D76" s="13">
        <v>4</v>
      </c>
      <c r="E76" s="17">
        <v>0</v>
      </c>
      <c r="F76" s="17">
        <v>0</v>
      </c>
      <c r="G76" s="17">
        <v>0</v>
      </c>
      <c r="H76" s="17">
        <v>0</v>
      </c>
      <c r="I76" s="17">
        <v>15</v>
      </c>
      <c r="J76" s="17">
        <v>0</v>
      </c>
      <c r="K76" s="17">
        <v>0</v>
      </c>
    </row>
    <row r="77" spans="1:11">
      <c r="A77" s="13">
        <v>306</v>
      </c>
      <c r="B77" s="13" t="s">
        <v>45</v>
      </c>
      <c r="C77" s="13">
        <f t="shared" si="2"/>
        <v>15</v>
      </c>
      <c r="D77" s="13">
        <v>4</v>
      </c>
      <c r="E77" s="17">
        <v>0</v>
      </c>
      <c r="F77" s="17">
        <v>0</v>
      </c>
      <c r="G77" s="17">
        <v>0</v>
      </c>
      <c r="H77" s="17">
        <v>0</v>
      </c>
      <c r="I77" s="17">
        <v>15</v>
      </c>
      <c r="J77" s="17">
        <v>0</v>
      </c>
      <c r="K77" s="17">
        <v>0</v>
      </c>
    </row>
    <row r="78" spans="1:11">
      <c r="A78" s="13">
        <v>2455</v>
      </c>
      <c r="B78" s="13" t="s">
        <v>83</v>
      </c>
      <c r="C78" s="13">
        <f t="shared" si="2"/>
        <v>15</v>
      </c>
      <c r="D78" s="13">
        <v>4</v>
      </c>
      <c r="E78" s="17">
        <v>0</v>
      </c>
      <c r="F78" s="17">
        <v>0</v>
      </c>
      <c r="G78" s="17">
        <v>0</v>
      </c>
      <c r="H78" s="17">
        <v>0</v>
      </c>
      <c r="I78" s="17">
        <v>15</v>
      </c>
      <c r="J78" s="17">
        <v>0</v>
      </c>
      <c r="K78" s="17">
        <v>0</v>
      </c>
    </row>
    <row r="79" spans="1:11">
      <c r="A79" s="13">
        <v>2453</v>
      </c>
      <c r="B79" s="13" t="s">
        <v>82</v>
      </c>
      <c r="C79" s="13">
        <f t="shared" si="2"/>
        <v>15</v>
      </c>
      <c r="D79" s="13">
        <v>3</v>
      </c>
      <c r="E79" s="17">
        <v>0</v>
      </c>
      <c r="F79" s="17">
        <v>0</v>
      </c>
      <c r="G79" s="17">
        <v>0</v>
      </c>
      <c r="H79" s="17">
        <v>0</v>
      </c>
      <c r="I79" s="17">
        <v>15</v>
      </c>
      <c r="J79" s="17">
        <v>0</v>
      </c>
      <c r="K79" s="17">
        <v>0</v>
      </c>
    </row>
    <row r="80" spans="1:11">
      <c r="A80" s="13">
        <v>2447</v>
      </c>
      <c r="B80" s="13" t="s">
        <v>77</v>
      </c>
      <c r="C80" s="13">
        <f t="shared" si="2"/>
        <v>15</v>
      </c>
      <c r="D80" s="13">
        <v>2</v>
      </c>
      <c r="E80" s="17">
        <v>0</v>
      </c>
      <c r="F80" s="17">
        <v>0</v>
      </c>
      <c r="G80" s="17">
        <v>0</v>
      </c>
      <c r="H80" s="17">
        <v>0</v>
      </c>
      <c r="I80" s="17">
        <v>15</v>
      </c>
      <c r="J80" s="17">
        <v>0</v>
      </c>
      <c r="K80" s="17">
        <v>0</v>
      </c>
    </row>
    <row r="81" spans="1:11">
      <c r="A81" s="13">
        <v>180</v>
      </c>
      <c r="B81" s="13" t="s">
        <v>14</v>
      </c>
      <c r="C81" s="13">
        <f t="shared" si="2"/>
        <v>15</v>
      </c>
      <c r="D81" s="13">
        <v>2</v>
      </c>
      <c r="E81" s="17">
        <v>0</v>
      </c>
      <c r="F81" s="17">
        <v>0</v>
      </c>
      <c r="G81" s="17">
        <v>0</v>
      </c>
      <c r="H81" s="17">
        <v>0</v>
      </c>
      <c r="I81" s="17">
        <v>15</v>
      </c>
      <c r="J81" s="17">
        <v>0</v>
      </c>
      <c r="K81" s="17">
        <v>0</v>
      </c>
    </row>
    <row r="82" spans="1:11">
      <c r="A82" s="13">
        <v>200006803</v>
      </c>
      <c r="B82" s="13" t="s">
        <v>101</v>
      </c>
      <c r="C82" s="13">
        <f t="shared" si="2"/>
        <v>15</v>
      </c>
      <c r="D82" s="13">
        <v>1</v>
      </c>
      <c r="E82" s="17">
        <v>0</v>
      </c>
      <c r="F82" s="17">
        <v>0</v>
      </c>
      <c r="G82" s="17">
        <v>0</v>
      </c>
      <c r="H82" s="17">
        <v>0</v>
      </c>
      <c r="I82" s="17">
        <v>15</v>
      </c>
      <c r="J82" s="17">
        <v>0</v>
      </c>
      <c r="K82" s="17">
        <v>0</v>
      </c>
    </row>
    <row r="83" spans="1:11">
      <c r="A83" s="13">
        <v>263</v>
      </c>
      <c r="B83" s="13" t="s">
        <v>36</v>
      </c>
      <c r="C83" s="13">
        <f t="shared" si="2"/>
        <v>15</v>
      </c>
      <c r="D83" s="13">
        <v>1</v>
      </c>
      <c r="E83" s="17">
        <v>0</v>
      </c>
      <c r="F83" s="17">
        <v>0</v>
      </c>
      <c r="G83" s="17">
        <v>0</v>
      </c>
      <c r="H83" s="17">
        <v>0</v>
      </c>
      <c r="I83" s="17">
        <v>15</v>
      </c>
      <c r="J83" s="17">
        <v>0</v>
      </c>
      <c r="K83" s="17">
        <v>0</v>
      </c>
    </row>
    <row r="84" spans="1:11">
      <c r="A84" s="13">
        <v>2398</v>
      </c>
      <c r="B84" s="13" t="s">
        <v>63</v>
      </c>
      <c r="C84" s="13">
        <f t="shared" si="2"/>
        <v>15</v>
      </c>
      <c r="D84" s="13">
        <v>1</v>
      </c>
      <c r="E84" s="17">
        <v>0</v>
      </c>
      <c r="F84" s="17">
        <v>0</v>
      </c>
      <c r="G84" s="17">
        <v>0</v>
      </c>
      <c r="H84" s="17">
        <v>0</v>
      </c>
      <c r="I84" s="17">
        <v>15</v>
      </c>
      <c r="J84" s="17">
        <v>0</v>
      </c>
      <c r="K84" s="17">
        <v>0</v>
      </c>
    </row>
    <row r="85" spans="1:11">
      <c r="A85" s="13">
        <v>171</v>
      </c>
      <c r="B85" s="13" t="s">
        <v>12</v>
      </c>
      <c r="C85" s="13">
        <f t="shared" si="2"/>
        <v>15</v>
      </c>
      <c r="D85" s="13">
        <v>1</v>
      </c>
      <c r="E85" s="17">
        <v>0</v>
      </c>
      <c r="F85" s="17">
        <v>0</v>
      </c>
      <c r="G85" s="17">
        <v>0</v>
      </c>
      <c r="H85" s="17">
        <v>0</v>
      </c>
      <c r="I85" s="17">
        <v>15</v>
      </c>
      <c r="J85" s="17">
        <v>0</v>
      </c>
      <c r="K85" s="17">
        <v>0</v>
      </c>
    </row>
    <row r="86" spans="1:11">
      <c r="A86" s="13">
        <v>270</v>
      </c>
      <c r="B86" s="13" t="s">
        <v>38</v>
      </c>
      <c r="C86" s="13">
        <f t="shared" si="2"/>
        <v>10</v>
      </c>
      <c r="D86" s="13">
        <v>4</v>
      </c>
      <c r="E86" s="17">
        <v>0</v>
      </c>
      <c r="F86" s="17">
        <v>0</v>
      </c>
      <c r="G86" s="17">
        <v>0</v>
      </c>
      <c r="H86" s="17">
        <v>0</v>
      </c>
      <c r="I86" s="17">
        <v>0</v>
      </c>
      <c r="J86" s="17">
        <v>0</v>
      </c>
      <c r="K86" s="17">
        <v>10</v>
      </c>
    </row>
    <row r="87" spans="1:11">
      <c r="A87" s="13">
        <v>141</v>
      </c>
      <c r="B87" s="13" t="s">
        <v>3</v>
      </c>
      <c r="C87" s="13">
        <f t="shared" si="2"/>
        <v>10</v>
      </c>
      <c r="D87" s="13">
        <v>4</v>
      </c>
      <c r="E87" s="17">
        <v>0</v>
      </c>
      <c r="F87" s="17">
        <v>0</v>
      </c>
      <c r="G87" s="17">
        <v>0</v>
      </c>
      <c r="H87" s="17">
        <v>0</v>
      </c>
      <c r="I87" s="17">
        <v>0</v>
      </c>
      <c r="J87" s="17">
        <v>0</v>
      </c>
      <c r="K87" s="17">
        <v>10</v>
      </c>
    </row>
    <row r="88" spans="1:11">
      <c r="A88" s="13">
        <v>100004200</v>
      </c>
      <c r="B88" s="13" t="s">
        <v>99</v>
      </c>
      <c r="C88" s="13">
        <f t="shared" si="2"/>
        <v>10</v>
      </c>
      <c r="D88" s="13">
        <v>2</v>
      </c>
      <c r="E88" s="17">
        <v>0</v>
      </c>
      <c r="F88" s="17">
        <v>0</v>
      </c>
      <c r="G88" s="17">
        <v>0</v>
      </c>
      <c r="H88" s="17">
        <v>0</v>
      </c>
      <c r="I88" s="17">
        <v>0</v>
      </c>
      <c r="J88" s="17">
        <v>0</v>
      </c>
      <c r="K88" s="17">
        <v>10</v>
      </c>
    </row>
    <row r="89" spans="1:11">
      <c r="A89" s="13">
        <v>284</v>
      </c>
      <c r="B89" s="13" t="s">
        <v>41</v>
      </c>
      <c r="C89" s="13">
        <f t="shared" si="2"/>
        <v>10</v>
      </c>
      <c r="D89" s="13">
        <v>2</v>
      </c>
      <c r="E89" s="17">
        <v>0</v>
      </c>
      <c r="F89" s="17">
        <v>0</v>
      </c>
      <c r="G89" s="17">
        <v>0</v>
      </c>
      <c r="H89" s="17">
        <v>0</v>
      </c>
      <c r="I89" s="17">
        <v>0</v>
      </c>
      <c r="J89" s="17">
        <v>0</v>
      </c>
      <c r="K89" s="17">
        <v>10</v>
      </c>
    </row>
    <row r="90" spans="1:11">
      <c r="A90" s="13">
        <v>315</v>
      </c>
      <c r="B90" s="13" t="s">
        <v>50</v>
      </c>
      <c r="C90" s="13">
        <f t="shared" si="2"/>
        <v>10</v>
      </c>
      <c r="D90" s="13">
        <v>1</v>
      </c>
      <c r="E90" s="17">
        <v>0</v>
      </c>
      <c r="F90" s="17">
        <v>0</v>
      </c>
      <c r="G90" s="17">
        <v>0</v>
      </c>
      <c r="H90" s="17">
        <v>0</v>
      </c>
      <c r="I90" s="17">
        <v>0</v>
      </c>
      <c r="J90" s="17">
        <v>0</v>
      </c>
      <c r="K90" s="17">
        <v>10</v>
      </c>
    </row>
    <row r="91" spans="1:11">
      <c r="A91" s="13">
        <v>1002062</v>
      </c>
      <c r="B91" s="13" t="s">
        <v>93</v>
      </c>
      <c r="C91" s="13">
        <f t="shared" si="2"/>
        <v>10</v>
      </c>
      <c r="D91" s="13">
        <v>1</v>
      </c>
      <c r="E91" s="17">
        <v>0</v>
      </c>
      <c r="F91" s="17">
        <v>0</v>
      </c>
      <c r="G91" s="17">
        <v>0</v>
      </c>
      <c r="H91" s="17">
        <v>0</v>
      </c>
      <c r="I91" s="17">
        <v>0</v>
      </c>
      <c r="J91" s="17">
        <v>0</v>
      </c>
      <c r="K91" s="17">
        <v>10</v>
      </c>
    </row>
    <row r="92" spans="1:11">
      <c r="A92" s="13">
        <v>151</v>
      </c>
      <c r="B92" s="13" t="s">
        <v>8</v>
      </c>
      <c r="C92" s="13">
        <f t="shared" si="2"/>
        <v>10</v>
      </c>
      <c r="D92" s="13">
        <v>1</v>
      </c>
      <c r="E92" s="17">
        <v>0</v>
      </c>
      <c r="F92" s="17">
        <v>0</v>
      </c>
      <c r="G92" s="17">
        <v>0</v>
      </c>
      <c r="H92" s="17">
        <v>0</v>
      </c>
      <c r="I92" s="17">
        <v>0</v>
      </c>
      <c r="J92" s="17">
        <v>0</v>
      </c>
      <c r="K92" s="17">
        <v>10</v>
      </c>
    </row>
    <row r="93" spans="1:11">
      <c r="A93" s="13">
        <v>2450</v>
      </c>
      <c r="B93" s="13" t="s">
        <v>80</v>
      </c>
      <c r="C93" s="13">
        <f t="shared" si="2"/>
        <v>0</v>
      </c>
      <c r="D93" s="13">
        <v>5</v>
      </c>
      <c r="E93" s="17">
        <v>0</v>
      </c>
      <c r="F93" s="17">
        <v>0</v>
      </c>
      <c r="G93" s="17">
        <v>0</v>
      </c>
      <c r="H93" s="17">
        <v>0</v>
      </c>
      <c r="I93" s="17">
        <v>0</v>
      </c>
      <c r="J93" s="17">
        <v>0</v>
      </c>
      <c r="K93" s="17">
        <v>0</v>
      </c>
    </row>
    <row r="94" spans="1:11">
      <c r="A94" s="13">
        <v>206</v>
      </c>
      <c r="B94" s="13" t="s">
        <v>22</v>
      </c>
      <c r="C94" s="13">
        <f t="shared" si="2"/>
        <v>0</v>
      </c>
      <c r="D94" s="13">
        <v>3</v>
      </c>
      <c r="E94" s="17">
        <v>0</v>
      </c>
      <c r="F94" s="17">
        <v>0</v>
      </c>
      <c r="G94" s="17">
        <v>0</v>
      </c>
      <c r="H94" s="17">
        <v>0</v>
      </c>
      <c r="I94" s="17">
        <v>0</v>
      </c>
      <c r="J94" s="17">
        <v>0</v>
      </c>
      <c r="K94" s="17">
        <v>0</v>
      </c>
    </row>
    <row r="95" spans="1:11">
      <c r="A95" s="13">
        <v>2448</v>
      </c>
      <c r="B95" s="13" t="s">
        <v>78</v>
      </c>
      <c r="C95" s="13">
        <f t="shared" si="2"/>
        <v>0</v>
      </c>
      <c r="D95" s="13">
        <v>3</v>
      </c>
      <c r="E95" s="17">
        <v>0</v>
      </c>
      <c r="F95" s="17">
        <v>0</v>
      </c>
      <c r="G95" s="17">
        <v>0</v>
      </c>
      <c r="H95" s="17">
        <v>0</v>
      </c>
      <c r="I95" s="17">
        <v>0</v>
      </c>
      <c r="J95" s="17">
        <v>0</v>
      </c>
      <c r="K95" s="17">
        <v>0</v>
      </c>
    </row>
    <row r="96" spans="1:11">
      <c r="A96" s="13">
        <v>2424</v>
      </c>
      <c r="B96" s="13" t="s">
        <v>69</v>
      </c>
      <c r="C96" s="13">
        <f t="shared" si="2"/>
        <v>0</v>
      </c>
      <c r="D96" s="13">
        <v>2</v>
      </c>
      <c r="E96" s="17">
        <v>0</v>
      </c>
      <c r="F96" s="17">
        <v>0</v>
      </c>
      <c r="G96" s="17">
        <v>0</v>
      </c>
      <c r="H96" s="17">
        <v>0</v>
      </c>
      <c r="I96" s="17">
        <v>0</v>
      </c>
      <c r="J96" s="17">
        <v>0</v>
      </c>
      <c r="K96" s="17">
        <v>0</v>
      </c>
    </row>
    <row r="97" spans="1:11">
      <c r="A97" s="13">
        <v>308</v>
      </c>
      <c r="B97" s="13" t="s">
        <v>46</v>
      </c>
      <c r="C97" s="13">
        <f t="shared" si="2"/>
        <v>0</v>
      </c>
      <c r="D97" s="13">
        <v>1</v>
      </c>
      <c r="E97" s="17">
        <v>0</v>
      </c>
      <c r="F97" s="17">
        <v>0</v>
      </c>
      <c r="G97" s="17">
        <v>0</v>
      </c>
      <c r="H97" s="17">
        <v>0</v>
      </c>
      <c r="I97" s="17">
        <v>0</v>
      </c>
      <c r="J97" s="17">
        <v>0</v>
      </c>
      <c r="K97" s="17">
        <v>0</v>
      </c>
    </row>
    <row r="98" spans="1:11">
      <c r="A98" s="13">
        <v>2388</v>
      </c>
      <c r="B98" s="13" t="s">
        <v>57</v>
      </c>
      <c r="C98" s="13">
        <f t="shared" ref="C98:C103" si="3">SUM(E98:K98)</f>
        <v>0</v>
      </c>
      <c r="D98" s="13">
        <v>1</v>
      </c>
      <c r="E98" s="17">
        <v>0</v>
      </c>
      <c r="F98" s="17">
        <v>0</v>
      </c>
      <c r="G98" s="17">
        <v>0</v>
      </c>
      <c r="H98" s="17">
        <v>0</v>
      </c>
      <c r="I98" s="17">
        <v>0</v>
      </c>
      <c r="J98" s="17">
        <v>0</v>
      </c>
      <c r="K98" s="17">
        <v>0</v>
      </c>
    </row>
    <row r="99" spans="1:11">
      <c r="A99" s="13">
        <v>241</v>
      </c>
      <c r="B99" s="13" t="s">
        <v>31</v>
      </c>
      <c r="C99" s="13">
        <f t="shared" si="3"/>
        <v>0</v>
      </c>
      <c r="D99" s="13">
        <v>1</v>
      </c>
      <c r="E99" s="17">
        <v>0</v>
      </c>
      <c r="F99" s="17">
        <v>0</v>
      </c>
      <c r="G99" s="17">
        <v>0</v>
      </c>
      <c r="H99" s="17">
        <v>0</v>
      </c>
      <c r="I99" s="17">
        <v>0</v>
      </c>
      <c r="J99" s="17">
        <v>0</v>
      </c>
      <c r="K99" s="17">
        <v>0</v>
      </c>
    </row>
    <row r="100" spans="1:11">
      <c r="A100" s="13">
        <v>150</v>
      </c>
      <c r="B100" s="13" t="s">
        <v>7</v>
      </c>
      <c r="C100" s="13">
        <f t="shared" si="3"/>
        <v>0</v>
      </c>
      <c r="D100" s="13">
        <v>1</v>
      </c>
      <c r="E100" s="17">
        <v>0</v>
      </c>
      <c r="F100" s="17">
        <v>0</v>
      </c>
      <c r="G100" s="17">
        <v>0</v>
      </c>
      <c r="H100" s="17">
        <v>0</v>
      </c>
      <c r="I100" s="17">
        <v>0</v>
      </c>
      <c r="J100" s="17">
        <v>0</v>
      </c>
      <c r="K100" s="17">
        <v>0</v>
      </c>
    </row>
    <row r="101" spans="1:11">
      <c r="A101" s="13">
        <v>100004201</v>
      </c>
      <c r="B101" s="13" t="s">
        <v>100</v>
      </c>
      <c r="C101" s="13">
        <f t="shared" si="3"/>
        <v>0</v>
      </c>
      <c r="D101" s="13">
        <v>1</v>
      </c>
      <c r="E101" s="17">
        <v>0</v>
      </c>
      <c r="F101" s="17">
        <v>0</v>
      </c>
      <c r="G101" s="17">
        <v>0</v>
      </c>
      <c r="H101" s="17">
        <v>0</v>
      </c>
      <c r="I101" s="17">
        <v>0</v>
      </c>
      <c r="J101" s="17">
        <v>0</v>
      </c>
      <c r="K101" s="17">
        <v>0</v>
      </c>
    </row>
    <row r="102" spans="1:11">
      <c r="A102" s="13">
        <v>228</v>
      </c>
      <c r="B102" s="13" t="s">
        <v>28</v>
      </c>
      <c r="C102" s="13">
        <f t="shared" si="3"/>
        <v>0</v>
      </c>
      <c r="D102" s="13">
        <v>1</v>
      </c>
      <c r="E102" s="17">
        <v>0</v>
      </c>
      <c r="F102" s="17">
        <v>0</v>
      </c>
      <c r="G102" s="17">
        <v>0</v>
      </c>
      <c r="H102" s="17">
        <v>0</v>
      </c>
      <c r="I102" s="17">
        <v>0</v>
      </c>
      <c r="J102" s="17">
        <v>0</v>
      </c>
      <c r="K102" s="17">
        <v>0</v>
      </c>
    </row>
    <row r="103" spans="1:11">
      <c r="A103" s="13">
        <v>2442</v>
      </c>
      <c r="B103" s="13" t="s">
        <v>73</v>
      </c>
      <c r="C103" s="13">
        <f t="shared" si="3"/>
        <v>0</v>
      </c>
      <c r="D103" s="13">
        <v>1</v>
      </c>
      <c r="E103" s="17">
        <v>0</v>
      </c>
      <c r="F103" s="17">
        <v>0</v>
      </c>
      <c r="G103" s="17">
        <v>0</v>
      </c>
      <c r="H103" s="17">
        <v>0</v>
      </c>
      <c r="I103" s="17">
        <v>0</v>
      </c>
      <c r="J103" s="17">
        <v>0</v>
      </c>
      <c r="K103" s="17">
        <v>0</v>
      </c>
    </row>
  </sheetData>
  <sortState ref="A2:K103">
    <sortCondition descending="1" ref="C2:C103"/>
    <sortCondition descending="1" ref="D2:D103"/>
    <sortCondition ref="B2:B103"/>
  </sortState>
  <pageMargins left="0.7" right="0.7" top="0.75" bottom="0.75" header="0.3" footer="0.3"/>
  <pageSetup paperSize="9" orientation="portrait" verticalDpi="0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92D050"/>
  </sheetPr>
  <dimension ref="A1:G78"/>
  <sheetViews>
    <sheetView workbookViewId="0"/>
  </sheetViews>
  <sheetFormatPr baseColWidth="10" defaultColWidth="8.83203125" defaultRowHeight="14" x14ac:dyDescent="0"/>
  <cols>
    <col min="1" max="1" width="10" customWidth="1"/>
    <col min="2" max="2" width="50.1640625" style="31" customWidth="1"/>
    <col min="3" max="4" width="11.5" style="31" customWidth="1"/>
    <col min="5" max="5" width="18.33203125" customWidth="1"/>
    <col min="6" max="6" width="15.5" customWidth="1"/>
  </cols>
  <sheetData>
    <row r="1" spans="1:7" ht="56">
      <c r="A1" s="12" t="s">
        <v>116</v>
      </c>
      <c r="B1" s="12" t="s">
        <v>102</v>
      </c>
      <c r="C1" s="36" t="s">
        <v>114</v>
      </c>
      <c r="D1" s="36" t="s">
        <v>115</v>
      </c>
      <c r="E1" s="33" t="s">
        <v>177</v>
      </c>
      <c r="F1" s="35" t="s">
        <v>178</v>
      </c>
      <c r="G1" s="32"/>
    </row>
    <row r="2" spans="1:7" ht="15.75" customHeight="1">
      <c r="A2" s="13">
        <v>2377</v>
      </c>
      <c r="B2" s="13" t="s">
        <v>52</v>
      </c>
      <c r="C2" s="13">
        <f t="shared" ref="C2:C33" si="0">E2+F2</f>
        <v>100</v>
      </c>
      <c r="D2" s="13">
        <v>5</v>
      </c>
      <c r="E2" s="34">
        <v>90</v>
      </c>
      <c r="F2" s="27">
        <v>10</v>
      </c>
      <c r="G2" s="32"/>
    </row>
    <row r="3" spans="1:7">
      <c r="A3" s="13">
        <v>292</v>
      </c>
      <c r="B3" s="13" t="s">
        <v>42</v>
      </c>
      <c r="C3" s="13">
        <f t="shared" si="0"/>
        <v>100</v>
      </c>
      <c r="D3" s="13">
        <v>5</v>
      </c>
      <c r="E3" s="34">
        <v>90</v>
      </c>
      <c r="F3" s="27">
        <v>10</v>
      </c>
      <c r="G3" s="32"/>
    </row>
    <row r="4" spans="1:7">
      <c r="A4" s="13">
        <v>161</v>
      </c>
      <c r="B4" s="13" t="s">
        <v>9</v>
      </c>
      <c r="C4" s="13">
        <f t="shared" si="0"/>
        <v>100</v>
      </c>
      <c r="D4" s="13">
        <v>5</v>
      </c>
      <c r="E4" s="34">
        <v>90</v>
      </c>
      <c r="F4" s="27">
        <v>10</v>
      </c>
      <c r="G4" s="32"/>
    </row>
    <row r="5" spans="1:7">
      <c r="A5" s="13">
        <v>2386</v>
      </c>
      <c r="B5" s="13" t="s">
        <v>56</v>
      </c>
      <c r="C5" s="13">
        <f t="shared" si="0"/>
        <v>100</v>
      </c>
      <c r="D5" s="13">
        <v>5</v>
      </c>
      <c r="E5" s="34">
        <v>90</v>
      </c>
      <c r="F5" s="27">
        <v>10</v>
      </c>
      <c r="G5" s="32"/>
    </row>
    <row r="6" spans="1:7">
      <c r="A6" s="13">
        <v>2379</v>
      </c>
      <c r="B6" s="13" t="s">
        <v>54</v>
      </c>
      <c r="C6" s="13">
        <f t="shared" si="0"/>
        <v>100</v>
      </c>
      <c r="D6" s="13">
        <v>4</v>
      </c>
      <c r="E6" s="34">
        <v>90</v>
      </c>
      <c r="F6" s="27">
        <v>10</v>
      </c>
      <c r="G6" s="32"/>
    </row>
    <row r="7" spans="1:7">
      <c r="A7" s="13">
        <v>2395</v>
      </c>
      <c r="B7" s="13" t="s">
        <v>61</v>
      </c>
      <c r="C7" s="13">
        <f t="shared" si="0"/>
        <v>100</v>
      </c>
      <c r="D7" s="13">
        <v>4</v>
      </c>
      <c r="E7" s="34">
        <v>90</v>
      </c>
      <c r="F7" s="27">
        <v>10</v>
      </c>
      <c r="G7" s="32"/>
    </row>
    <row r="8" spans="1:7">
      <c r="A8" s="13">
        <v>2448</v>
      </c>
      <c r="B8" s="13" t="s">
        <v>78</v>
      </c>
      <c r="C8" s="13">
        <f t="shared" si="0"/>
        <v>100</v>
      </c>
      <c r="D8" s="13">
        <v>4</v>
      </c>
      <c r="E8" s="34">
        <v>90</v>
      </c>
      <c r="F8" s="27">
        <v>10</v>
      </c>
      <c r="G8" s="32"/>
    </row>
    <row r="9" spans="1:7">
      <c r="A9" s="13">
        <v>149</v>
      </c>
      <c r="B9" s="13" t="s">
        <v>6</v>
      </c>
      <c r="C9" s="13">
        <f t="shared" si="0"/>
        <v>100</v>
      </c>
      <c r="D9" s="13">
        <v>3</v>
      </c>
      <c r="E9" s="34">
        <v>90</v>
      </c>
      <c r="F9" s="27">
        <v>10</v>
      </c>
      <c r="G9" s="32"/>
    </row>
    <row r="10" spans="1:7">
      <c r="A10" s="13">
        <v>2456</v>
      </c>
      <c r="B10" s="13" t="s">
        <v>84</v>
      </c>
      <c r="C10" s="13">
        <f t="shared" si="0"/>
        <v>100</v>
      </c>
      <c r="D10" s="13">
        <v>3</v>
      </c>
      <c r="E10" s="34">
        <v>90</v>
      </c>
      <c r="F10" s="27">
        <v>10</v>
      </c>
      <c r="G10" s="32"/>
    </row>
    <row r="11" spans="1:7">
      <c r="A11" s="13">
        <v>221</v>
      </c>
      <c r="B11" s="13" t="s">
        <v>26</v>
      </c>
      <c r="C11" s="13">
        <f t="shared" si="0"/>
        <v>100</v>
      </c>
      <c r="D11" s="13">
        <v>2</v>
      </c>
      <c r="E11" s="34">
        <v>90</v>
      </c>
      <c r="F11" s="27">
        <v>10</v>
      </c>
      <c r="G11" s="32"/>
    </row>
    <row r="12" spans="1:7">
      <c r="A12" s="13">
        <v>2440</v>
      </c>
      <c r="B12" s="13" t="s">
        <v>71</v>
      </c>
      <c r="C12" s="13">
        <f t="shared" si="0"/>
        <v>100</v>
      </c>
      <c r="D12" s="13">
        <v>2</v>
      </c>
      <c r="E12" s="34">
        <v>90</v>
      </c>
      <c r="F12" s="27">
        <v>10</v>
      </c>
      <c r="G12" s="32"/>
    </row>
    <row r="13" spans="1:7">
      <c r="A13" s="13">
        <v>240</v>
      </c>
      <c r="B13" s="13" t="s">
        <v>30</v>
      </c>
      <c r="C13" s="13">
        <f t="shared" si="0"/>
        <v>100</v>
      </c>
      <c r="D13" s="13">
        <v>2</v>
      </c>
      <c r="E13" s="34">
        <v>90</v>
      </c>
      <c r="F13" s="27">
        <v>10</v>
      </c>
      <c r="G13" s="32"/>
    </row>
    <row r="14" spans="1:7">
      <c r="A14" s="13">
        <v>308</v>
      </c>
      <c r="B14" s="13" t="s">
        <v>46</v>
      </c>
      <c r="C14" s="13">
        <f t="shared" si="0"/>
        <v>100</v>
      </c>
      <c r="D14" s="13">
        <v>1</v>
      </c>
      <c r="E14" s="34">
        <v>90</v>
      </c>
      <c r="F14" s="27">
        <v>10</v>
      </c>
      <c r="G14" s="32"/>
    </row>
    <row r="15" spans="1:7">
      <c r="A15" s="13">
        <v>2382</v>
      </c>
      <c r="B15" s="13" t="s">
        <v>55</v>
      </c>
      <c r="C15" s="13">
        <f t="shared" si="0"/>
        <v>99</v>
      </c>
      <c r="D15" s="13">
        <v>5</v>
      </c>
      <c r="E15" s="34">
        <v>90</v>
      </c>
      <c r="F15" s="27">
        <v>9</v>
      </c>
      <c r="G15" s="32"/>
    </row>
    <row r="16" spans="1:7">
      <c r="A16" s="13">
        <v>2437</v>
      </c>
      <c r="B16" s="13" t="s">
        <v>70</v>
      </c>
      <c r="C16" s="13">
        <f t="shared" si="0"/>
        <v>95</v>
      </c>
      <c r="D16" s="13">
        <v>4</v>
      </c>
      <c r="E16" s="34">
        <v>90</v>
      </c>
      <c r="F16" s="27">
        <v>5</v>
      </c>
      <c r="G16" s="32"/>
    </row>
    <row r="17" spans="1:7">
      <c r="A17" s="13">
        <v>169</v>
      </c>
      <c r="B17" s="13" t="s">
        <v>11</v>
      </c>
      <c r="C17" s="13">
        <f t="shared" si="0"/>
        <v>95</v>
      </c>
      <c r="D17" s="13">
        <v>2</v>
      </c>
      <c r="E17" s="34">
        <v>90</v>
      </c>
      <c r="F17" s="27">
        <v>5</v>
      </c>
      <c r="G17" s="32"/>
    </row>
    <row r="18" spans="1:7">
      <c r="A18" s="13">
        <v>137</v>
      </c>
      <c r="B18" s="13" t="s">
        <v>1</v>
      </c>
      <c r="C18" s="13">
        <f t="shared" si="0"/>
        <v>94</v>
      </c>
      <c r="D18" s="13">
        <v>4</v>
      </c>
      <c r="E18" s="34">
        <v>84</v>
      </c>
      <c r="F18" s="27">
        <v>10</v>
      </c>
      <c r="G18" s="32"/>
    </row>
    <row r="19" spans="1:7">
      <c r="A19" s="13">
        <v>2453</v>
      </c>
      <c r="B19" s="13" t="s">
        <v>82</v>
      </c>
      <c r="C19" s="13">
        <f t="shared" si="0"/>
        <v>91</v>
      </c>
      <c r="D19" s="13">
        <v>4</v>
      </c>
      <c r="E19" s="34">
        <v>82</v>
      </c>
      <c r="F19" s="27">
        <v>9</v>
      </c>
      <c r="G19" s="32"/>
    </row>
    <row r="20" spans="1:7">
      <c r="A20" s="13">
        <v>2378</v>
      </c>
      <c r="B20" s="13" t="s">
        <v>53</v>
      </c>
      <c r="C20" s="13">
        <f t="shared" si="0"/>
        <v>87</v>
      </c>
      <c r="D20" s="13">
        <v>5</v>
      </c>
      <c r="E20" s="34">
        <v>81</v>
      </c>
      <c r="F20" s="27">
        <v>6</v>
      </c>
      <c r="G20" s="32"/>
    </row>
    <row r="21" spans="1:7">
      <c r="A21" s="13">
        <v>2451</v>
      </c>
      <c r="B21" s="13" t="s">
        <v>81</v>
      </c>
      <c r="C21" s="13">
        <f t="shared" si="0"/>
        <v>86</v>
      </c>
      <c r="D21" s="13">
        <v>5</v>
      </c>
      <c r="E21" s="34">
        <v>80</v>
      </c>
      <c r="F21" s="27">
        <v>6</v>
      </c>
      <c r="G21" s="32"/>
    </row>
    <row r="22" spans="1:7">
      <c r="A22" s="13">
        <v>217</v>
      </c>
      <c r="B22" s="13" t="s">
        <v>25</v>
      </c>
      <c r="C22" s="13">
        <f t="shared" si="0"/>
        <v>83</v>
      </c>
      <c r="D22" s="13">
        <v>5</v>
      </c>
      <c r="E22" s="34">
        <v>77</v>
      </c>
      <c r="F22" s="27">
        <v>6</v>
      </c>
      <c r="G22" s="32"/>
    </row>
    <row r="23" spans="1:7">
      <c r="A23" s="13">
        <v>206</v>
      </c>
      <c r="B23" s="13" t="s">
        <v>22</v>
      </c>
      <c r="C23" s="13">
        <f t="shared" si="0"/>
        <v>82</v>
      </c>
      <c r="D23" s="13">
        <v>2</v>
      </c>
      <c r="E23" s="34">
        <v>75</v>
      </c>
      <c r="F23" s="27">
        <v>7</v>
      </c>
      <c r="G23" s="32"/>
    </row>
    <row r="24" spans="1:7">
      <c r="A24" s="13">
        <v>1000361</v>
      </c>
      <c r="B24" s="13" t="s">
        <v>92</v>
      </c>
      <c r="C24" s="13">
        <f t="shared" si="0"/>
        <v>81</v>
      </c>
      <c r="D24" s="13">
        <v>4</v>
      </c>
      <c r="E24" s="34">
        <v>71</v>
      </c>
      <c r="F24" s="27">
        <v>10</v>
      </c>
      <c r="G24" s="32"/>
    </row>
    <row r="25" spans="1:7">
      <c r="A25" s="13">
        <v>100002700</v>
      </c>
      <c r="B25" s="13" t="s">
        <v>96</v>
      </c>
      <c r="C25" s="13">
        <f t="shared" si="0"/>
        <v>78</v>
      </c>
      <c r="D25" s="13">
        <v>5</v>
      </c>
      <c r="E25" s="34">
        <v>68</v>
      </c>
      <c r="F25" s="27">
        <v>10</v>
      </c>
      <c r="G25" s="32"/>
    </row>
    <row r="26" spans="1:7">
      <c r="A26" s="13">
        <v>205</v>
      </c>
      <c r="B26" s="13" t="s">
        <v>21</v>
      </c>
      <c r="C26" s="13">
        <f t="shared" si="0"/>
        <v>78</v>
      </c>
      <c r="D26" s="13">
        <v>3</v>
      </c>
      <c r="E26" s="34">
        <v>71</v>
      </c>
      <c r="F26" s="27">
        <v>7</v>
      </c>
      <c r="G26" s="32"/>
    </row>
    <row r="27" spans="1:7">
      <c r="A27" s="13">
        <v>2443</v>
      </c>
      <c r="B27" s="13" t="s">
        <v>74</v>
      </c>
      <c r="C27" s="13">
        <f t="shared" si="0"/>
        <v>70</v>
      </c>
      <c r="D27" s="13">
        <v>2</v>
      </c>
      <c r="E27" s="34">
        <v>60</v>
      </c>
      <c r="F27" s="27">
        <v>10</v>
      </c>
      <c r="G27" s="32"/>
    </row>
    <row r="28" spans="1:7">
      <c r="A28" s="13">
        <v>146</v>
      </c>
      <c r="B28" s="13" t="s">
        <v>4</v>
      </c>
      <c r="C28" s="13">
        <f t="shared" si="0"/>
        <v>69</v>
      </c>
      <c r="D28" s="13">
        <v>3</v>
      </c>
      <c r="E28" s="34">
        <v>59</v>
      </c>
      <c r="F28" s="27">
        <v>10</v>
      </c>
      <c r="G28" s="32"/>
    </row>
    <row r="29" spans="1:7">
      <c r="A29" s="13">
        <v>2441</v>
      </c>
      <c r="B29" s="13" t="s">
        <v>72</v>
      </c>
      <c r="C29" s="13">
        <f t="shared" si="0"/>
        <v>66</v>
      </c>
      <c r="D29" s="13">
        <v>5</v>
      </c>
      <c r="E29" s="34">
        <v>59</v>
      </c>
      <c r="F29" s="27">
        <v>7</v>
      </c>
      <c r="G29" s="32"/>
    </row>
    <row r="30" spans="1:7">
      <c r="A30" s="13">
        <v>263</v>
      </c>
      <c r="B30" s="13" t="s">
        <v>36</v>
      </c>
      <c r="C30" s="13">
        <f t="shared" si="0"/>
        <v>66</v>
      </c>
      <c r="D30" s="13">
        <v>4</v>
      </c>
      <c r="E30" s="34">
        <v>58</v>
      </c>
      <c r="F30" s="27">
        <v>8</v>
      </c>
      <c r="G30" s="32"/>
    </row>
    <row r="31" spans="1:7">
      <c r="A31" s="13">
        <v>7954</v>
      </c>
      <c r="B31" s="13" t="s">
        <v>89</v>
      </c>
      <c r="C31" s="13">
        <f t="shared" si="0"/>
        <v>61</v>
      </c>
      <c r="D31" s="13">
        <v>4</v>
      </c>
      <c r="E31" s="34">
        <v>51</v>
      </c>
      <c r="F31" s="27">
        <v>10</v>
      </c>
      <c r="G31" s="32"/>
    </row>
    <row r="32" spans="1:7">
      <c r="A32" s="13">
        <v>2449</v>
      </c>
      <c r="B32" s="13" t="s">
        <v>79</v>
      </c>
      <c r="C32" s="13">
        <f t="shared" si="0"/>
        <v>55</v>
      </c>
      <c r="D32" s="13">
        <v>5</v>
      </c>
      <c r="E32" s="34">
        <v>45</v>
      </c>
      <c r="F32" s="27">
        <v>10</v>
      </c>
      <c r="G32" s="32"/>
    </row>
    <row r="33" spans="1:7">
      <c r="A33" s="13">
        <v>2455</v>
      </c>
      <c r="B33" s="13" t="s">
        <v>83</v>
      </c>
      <c r="C33" s="13">
        <f t="shared" si="0"/>
        <v>55</v>
      </c>
      <c r="D33" s="13">
        <v>4</v>
      </c>
      <c r="E33" s="34">
        <v>45</v>
      </c>
      <c r="F33" s="27">
        <v>10</v>
      </c>
      <c r="G33" s="32"/>
    </row>
    <row r="34" spans="1:7">
      <c r="A34" s="13">
        <v>138</v>
      </c>
      <c r="B34" s="13" t="s">
        <v>2</v>
      </c>
      <c r="C34" s="13">
        <f t="shared" ref="C34:C65" si="1">E34+F34</f>
        <v>55</v>
      </c>
      <c r="D34" s="13">
        <v>4</v>
      </c>
      <c r="E34" s="34">
        <v>45</v>
      </c>
      <c r="F34" s="27">
        <v>10</v>
      </c>
      <c r="G34" s="32"/>
    </row>
    <row r="35" spans="1:7">
      <c r="A35" s="13">
        <v>181</v>
      </c>
      <c r="B35" s="13" t="s">
        <v>15</v>
      </c>
      <c r="C35" s="13">
        <f t="shared" si="1"/>
        <v>55</v>
      </c>
      <c r="D35" s="13">
        <v>3</v>
      </c>
      <c r="E35" s="34">
        <v>45</v>
      </c>
      <c r="F35" s="27">
        <v>10</v>
      </c>
      <c r="G35" s="32"/>
    </row>
    <row r="36" spans="1:7">
      <c r="A36" s="13">
        <v>264</v>
      </c>
      <c r="B36" s="13" t="s">
        <v>37</v>
      </c>
      <c r="C36" s="13">
        <f t="shared" si="1"/>
        <v>55</v>
      </c>
      <c r="D36" s="13">
        <v>3</v>
      </c>
      <c r="E36" s="34">
        <v>45</v>
      </c>
      <c r="F36" s="27">
        <v>10</v>
      </c>
      <c r="G36" s="32"/>
    </row>
    <row r="37" spans="1:7">
      <c r="A37" s="13">
        <v>2407</v>
      </c>
      <c r="B37" s="13" t="s">
        <v>67</v>
      </c>
      <c r="C37" s="13">
        <f t="shared" si="1"/>
        <v>55</v>
      </c>
      <c r="D37" s="13">
        <v>2</v>
      </c>
      <c r="E37" s="34">
        <v>45</v>
      </c>
      <c r="F37" s="27">
        <v>10</v>
      </c>
      <c r="G37" s="32"/>
    </row>
    <row r="38" spans="1:7">
      <c r="A38" s="13">
        <v>276</v>
      </c>
      <c r="B38" s="13" t="s">
        <v>39</v>
      </c>
      <c r="C38" s="13">
        <f t="shared" si="1"/>
        <v>55</v>
      </c>
      <c r="D38" s="13">
        <v>2</v>
      </c>
      <c r="E38" s="34">
        <v>45</v>
      </c>
      <c r="F38" s="27">
        <v>10</v>
      </c>
      <c r="G38" s="32"/>
    </row>
    <row r="39" spans="1:7">
      <c r="A39" s="13">
        <v>100004200</v>
      </c>
      <c r="B39" s="13" t="s">
        <v>99</v>
      </c>
      <c r="C39" s="13">
        <f t="shared" si="1"/>
        <v>55</v>
      </c>
      <c r="D39" s="13">
        <v>1</v>
      </c>
      <c r="E39" s="34">
        <v>45</v>
      </c>
      <c r="F39" s="27">
        <v>10</v>
      </c>
      <c r="G39" s="32"/>
    </row>
    <row r="40" spans="1:7">
      <c r="A40" s="13">
        <v>2418</v>
      </c>
      <c r="B40" s="13" t="s">
        <v>68</v>
      </c>
      <c r="C40" s="13">
        <f t="shared" si="1"/>
        <v>50</v>
      </c>
      <c r="D40" s="13">
        <v>1</v>
      </c>
      <c r="E40" s="34">
        <v>45</v>
      </c>
      <c r="F40" s="27">
        <v>5</v>
      </c>
      <c r="G40" s="32"/>
    </row>
    <row r="41" spans="1:7">
      <c r="A41" s="13">
        <v>2442</v>
      </c>
      <c r="B41" s="13" t="s">
        <v>73</v>
      </c>
      <c r="C41" s="13">
        <f t="shared" si="1"/>
        <v>50</v>
      </c>
      <c r="D41" s="13">
        <v>1</v>
      </c>
      <c r="E41" s="34">
        <v>45</v>
      </c>
      <c r="F41" s="27">
        <v>5</v>
      </c>
      <c r="G41" s="32"/>
    </row>
    <row r="42" spans="1:7">
      <c r="A42" s="13">
        <v>197</v>
      </c>
      <c r="B42" s="13" t="s">
        <v>20</v>
      </c>
      <c r="C42" s="13">
        <f t="shared" si="1"/>
        <v>45</v>
      </c>
      <c r="D42" s="13">
        <v>2</v>
      </c>
      <c r="E42" s="34">
        <v>45</v>
      </c>
      <c r="F42" s="27">
        <v>0</v>
      </c>
      <c r="G42" s="32"/>
    </row>
    <row r="43" spans="1:7">
      <c r="A43" s="13">
        <v>167</v>
      </c>
      <c r="B43" s="13" t="s">
        <v>10</v>
      </c>
      <c r="C43" s="13">
        <f t="shared" si="1"/>
        <v>45</v>
      </c>
      <c r="D43" s="13">
        <v>1</v>
      </c>
      <c r="E43" s="34">
        <v>45</v>
      </c>
      <c r="F43" s="27">
        <v>0</v>
      </c>
      <c r="G43" s="32"/>
    </row>
    <row r="44" spans="1:7">
      <c r="A44" s="13">
        <v>2444</v>
      </c>
      <c r="B44" s="13" t="s">
        <v>75</v>
      </c>
      <c r="C44" s="13">
        <f t="shared" si="1"/>
        <v>43</v>
      </c>
      <c r="D44" s="13">
        <v>4</v>
      </c>
      <c r="E44" s="34">
        <v>33</v>
      </c>
      <c r="F44" s="27">
        <v>10</v>
      </c>
      <c r="G44" s="32"/>
    </row>
    <row r="45" spans="1:7">
      <c r="A45" s="13">
        <v>2392</v>
      </c>
      <c r="B45" s="13" t="s">
        <v>59</v>
      </c>
      <c r="C45" s="13">
        <f t="shared" si="1"/>
        <v>42</v>
      </c>
      <c r="D45" s="13">
        <v>4</v>
      </c>
      <c r="E45" s="34">
        <v>33</v>
      </c>
      <c r="F45" s="27">
        <v>9</v>
      </c>
      <c r="G45" s="32"/>
    </row>
    <row r="46" spans="1:7">
      <c r="A46" s="13">
        <v>2447</v>
      </c>
      <c r="B46" s="13" t="s">
        <v>77</v>
      </c>
      <c r="C46" s="13">
        <f t="shared" si="1"/>
        <v>41</v>
      </c>
      <c r="D46" s="13">
        <v>3</v>
      </c>
      <c r="E46" s="34">
        <v>38</v>
      </c>
      <c r="F46" s="27">
        <v>3</v>
      </c>
      <c r="G46" s="32"/>
    </row>
    <row r="47" spans="1:7">
      <c r="A47" s="13">
        <v>2376</v>
      </c>
      <c r="B47" s="13" t="s">
        <v>51</v>
      </c>
      <c r="C47" s="13">
        <f t="shared" si="1"/>
        <v>40</v>
      </c>
      <c r="D47" s="13">
        <v>5</v>
      </c>
      <c r="E47" s="34">
        <v>31</v>
      </c>
      <c r="F47" s="27">
        <v>9</v>
      </c>
      <c r="G47" s="32"/>
    </row>
    <row r="48" spans="1:7">
      <c r="A48" s="13">
        <v>141</v>
      </c>
      <c r="B48" s="13" t="s">
        <v>3</v>
      </c>
      <c r="C48" s="13">
        <f t="shared" si="1"/>
        <v>39</v>
      </c>
      <c r="D48" s="13">
        <v>3</v>
      </c>
      <c r="E48" s="34">
        <v>33</v>
      </c>
      <c r="F48" s="27">
        <v>6</v>
      </c>
      <c r="G48" s="32"/>
    </row>
    <row r="49" spans="1:7">
      <c r="A49" s="13">
        <v>282</v>
      </c>
      <c r="B49" s="13" t="s">
        <v>40</v>
      </c>
      <c r="C49" s="13">
        <f t="shared" si="1"/>
        <v>36</v>
      </c>
      <c r="D49" s="13">
        <v>4</v>
      </c>
      <c r="E49" s="34">
        <v>31</v>
      </c>
      <c r="F49" s="27">
        <v>5</v>
      </c>
      <c r="G49" s="32"/>
    </row>
    <row r="50" spans="1:7">
      <c r="A50" s="13">
        <v>196</v>
      </c>
      <c r="B50" s="13" t="s">
        <v>19</v>
      </c>
      <c r="C50" s="13">
        <f t="shared" si="1"/>
        <v>36</v>
      </c>
      <c r="D50" s="13">
        <v>4</v>
      </c>
      <c r="E50" s="34">
        <v>26</v>
      </c>
      <c r="F50" s="27">
        <v>10</v>
      </c>
      <c r="G50" s="32"/>
    </row>
    <row r="51" spans="1:7">
      <c r="A51" s="13">
        <v>207</v>
      </c>
      <c r="B51" s="13" t="s">
        <v>23</v>
      </c>
      <c r="C51" s="13">
        <f t="shared" si="1"/>
        <v>34</v>
      </c>
      <c r="D51" s="13">
        <v>2</v>
      </c>
      <c r="E51" s="34">
        <v>27</v>
      </c>
      <c r="F51" s="27">
        <v>7</v>
      </c>
      <c r="G51" s="32"/>
    </row>
    <row r="52" spans="1:7">
      <c r="A52" s="13">
        <v>1000300</v>
      </c>
      <c r="B52" s="13" t="s">
        <v>91</v>
      </c>
      <c r="C52" s="13">
        <f t="shared" si="1"/>
        <v>32</v>
      </c>
      <c r="D52" s="13">
        <v>5</v>
      </c>
      <c r="E52" s="34">
        <v>27</v>
      </c>
      <c r="F52" s="27">
        <v>5</v>
      </c>
      <c r="G52" s="32"/>
    </row>
    <row r="53" spans="1:7">
      <c r="A53" s="13">
        <v>182</v>
      </c>
      <c r="B53" s="13" t="s">
        <v>16</v>
      </c>
      <c r="C53" s="13">
        <f t="shared" si="1"/>
        <v>32</v>
      </c>
      <c r="D53" s="13">
        <v>3</v>
      </c>
      <c r="E53" s="34">
        <v>26</v>
      </c>
      <c r="F53" s="27">
        <v>6</v>
      </c>
      <c r="G53" s="32"/>
    </row>
    <row r="54" spans="1:7">
      <c r="A54" s="13">
        <v>296</v>
      </c>
      <c r="B54" s="13" t="s">
        <v>43</v>
      </c>
      <c r="C54" s="13">
        <f t="shared" si="1"/>
        <v>26</v>
      </c>
      <c r="D54" s="13">
        <v>3</v>
      </c>
      <c r="E54" s="34">
        <v>16</v>
      </c>
      <c r="F54" s="27">
        <v>10</v>
      </c>
      <c r="G54" s="32"/>
    </row>
    <row r="55" spans="1:7">
      <c r="A55" s="13">
        <v>2400</v>
      </c>
      <c r="B55" s="13" t="s">
        <v>64</v>
      </c>
      <c r="C55" s="13">
        <f t="shared" si="1"/>
        <v>21</v>
      </c>
      <c r="D55" s="13">
        <v>3</v>
      </c>
      <c r="E55" s="34">
        <v>11</v>
      </c>
      <c r="F55" s="27">
        <v>10</v>
      </c>
      <c r="G55" s="32"/>
    </row>
    <row r="56" spans="1:7">
      <c r="A56" s="13">
        <v>309</v>
      </c>
      <c r="B56" s="13" t="s">
        <v>47</v>
      </c>
      <c r="C56" s="13">
        <f t="shared" si="1"/>
        <v>17</v>
      </c>
      <c r="D56" s="13">
        <v>5</v>
      </c>
      <c r="E56" s="34">
        <v>9</v>
      </c>
      <c r="F56" s="27">
        <v>8</v>
      </c>
      <c r="G56" s="32"/>
    </row>
    <row r="57" spans="1:7">
      <c r="A57" s="13">
        <v>2390</v>
      </c>
      <c r="B57" s="13" t="s">
        <v>58</v>
      </c>
      <c r="C57" s="13">
        <f t="shared" si="1"/>
        <v>13</v>
      </c>
      <c r="D57" s="13">
        <v>3</v>
      </c>
      <c r="E57" s="34">
        <v>9</v>
      </c>
      <c r="F57" s="27">
        <v>4</v>
      </c>
      <c r="G57" s="32"/>
    </row>
    <row r="58" spans="1:7">
      <c r="A58" s="13">
        <v>133</v>
      </c>
      <c r="B58" s="13" t="s">
        <v>0</v>
      </c>
      <c r="C58" s="13">
        <f t="shared" si="1"/>
        <v>10</v>
      </c>
      <c r="D58" s="13">
        <v>3</v>
      </c>
      <c r="E58" s="34">
        <v>0</v>
      </c>
      <c r="F58" s="27">
        <v>10</v>
      </c>
      <c r="G58" s="32"/>
    </row>
    <row r="59" spans="1:7">
      <c r="A59" s="13">
        <v>2396</v>
      </c>
      <c r="B59" s="13" t="s">
        <v>62</v>
      </c>
      <c r="C59" s="13">
        <f t="shared" si="1"/>
        <v>10</v>
      </c>
      <c r="D59" s="13">
        <v>3</v>
      </c>
      <c r="E59" s="34">
        <v>0</v>
      </c>
      <c r="F59" s="27">
        <v>10</v>
      </c>
      <c r="G59" s="32"/>
    </row>
    <row r="60" spans="1:7">
      <c r="A60" s="13">
        <v>2450</v>
      </c>
      <c r="B60" s="13" t="s">
        <v>80</v>
      </c>
      <c r="C60" s="13">
        <f t="shared" si="1"/>
        <v>10</v>
      </c>
      <c r="D60" s="13">
        <v>2</v>
      </c>
      <c r="E60" s="34">
        <v>0</v>
      </c>
      <c r="F60" s="27">
        <v>10</v>
      </c>
      <c r="G60" s="32"/>
    </row>
    <row r="61" spans="1:7">
      <c r="A61" s="13">
        <v>150</v>
      </c>
      <c r="B61" s="13" t="s">
        <v>7</v>
      </c>
      <c r="C61" s="13">
        <f t="shared" si="1"/>
        <v>10</v>
      </c>
      <c r="D61" s="13">
        <v>2</v>
      </c>
      <c r="E61" s="34">
        <v>0</v>
      </c>
      <c r="F61" s="27">
        <v>10</v>
      </c>
      <c r="G61" s="32"/>
    </row>
    <row r="62" spans="1:7">
      <c r="A62" s="13">
        <v>306</v>
      </c>
      <c r="B62" s="13" t="s">
        <v>45</v>
      </c>
      <c r="C62" s="13">
        <f t="shared" si="1"/>
        <v>10</v>
      </c>
      <c r="D62" s="13">
        <v>2</v>
      </c>
      <c r="E62" s="34">
        <v>0</v>
      </c>
      <c r="F62" s="27">
        <v>10</v>
      </c>
      <c r="G62" s="32"/>
    </row>
    <row r="63" spans="1:7">
      <c r="A63" s="13">
        <v>247</v>
      </c>
      <c r="B63" s="13" t="s">
        <v>33</v>
      </c>
      <c r="C63" s="13">
        <f t="shared" si="1"/>
        <v>10</v>
      </c>
      <c r="D63" s="13">
        <v>2</v>
      </c>
      <c r="E63" s="34">
        <v>0</v>
      </c>
      <c r="F63" s="27">
        <v>10</v>
      </c>
      <c r="G63" s="32"/>
    </row>
    <row r="64" spans="1:7">
      <c r="A64" s="13">
        <v>151</v>
      </c>
      <c r="B64" s="13" t="s">
        <v>8</v>
      </c>
      <c r="C64" s="13">
        <f t="shared" si="1"/>
        <v>10</v>
      </c>
      <c r="D64" s="13">
        <v>2</v>
      </c>
      <c r="E64" s="34">
        <v>0</v>
      </c>
      <c r="F64" s="27">
        <v>10</v>
      </c>
      <c r="G64" s="32"/>
    </row>
    <row r="65" spans="1:7">
      <c r="A65" s="13">
        <v>2445</v>
      </c>
      <c r="B65" s="13" t="s">
        <v>76</v>
      </c>
      <c r="C65" s="13">
        <f t="shared" si="1"/>
        <v>10</v>
      </c>
      <c r="D65" s="13">
        <v>2</v>
      </c>
      <c r="E65" s="34">
        <v>0</v>
      </c>
      <c r="F65" s="27">
        <v>10</v>
      </c>
      <c r="G65" s="32"/>
    </row>
    <row r="66" spans="1:7">
      <c r="A66" s="13">
        <v>2388</v>
      </c>
      <c r="B66" s="13" t="s">
        <v>57</v>
      </c>
      <c r="C66" s="13">
        <f t="shared" ref="C66:C78" si="2">E66+F66</f>
        <v>10</v>
      </c>
      <c r="D66" s="13">
        <v>1</v>
      </c>
      <c r="E66" s="34">
        <v>0</v>
      </c>
      <c r="F66" s="27">
        <v>10</v>
      </c>
      <c r="G66" s="32"/>
    </row>
    <row r="67" spans="1:7">
      <c r="A67" s="13">
        <v>4874</v>
      </c>
      <c r="B67" s="13" t="s">
        <v>86</v>
      </c>
      <c r="C67" s="13">
        <f t="shared" si="2"/>
        <v>10</v>
      </c>
      <c r="D67" s="13">
        <v>1</v>
      </c>
      <c r="E67" s="34">
        <v>0</v>
      </c>
      <c r="F67" s="27">
        <v>10</v>
      </c>
      <c r="G67" s="32"/>
    </row>
    <row r="68" spans="1:7">
      <c r="A68" s="13">
        <v>147</v>
      </c>
      <c r="B68" s="13" t="s">
        <v>5</v>
      </c>
      <c r="C68" s="13">
        <f t="shared" si="2"/>
        <v>10</v>
      </c>
      <c r="D68" s="13">
        <v>1</v>
      </c>
      <c r="E68" s="34">
        <v>0</v>
      </c>
      <c r="F68" s="27">
        <v>10</v>
      </c>
      <c r="G68" s="32"/>
    </row>
    <row r="69" spans="1:7">
      <c r="A69" s="13">
        <v>2406</v>
      </c>
      <c r="B69" s="13" t="s">
        <v>66</v>
      </c>
      <c r="C69" s="13">
        <f t="shared" si="2"/>
        <v>10</v>
      </c>
      <c r="D69" s="13">
        <v>1</v>
      </c>
      <c r="E69" s="34">
        <v>0</v>
      </c>
      <c r="F69" s="27">
        <v>10</v>
      </c>
      <c r="G69" s="32"/>
    </row>
    <row r="70" spans="1:7">
      <c r="A70" s="13">
        <v>260</v>
      </c>
      <c r="B70" s="13" t="s">
        <v>35</v>
      </c>
      <c r="C70" s="13">
        <f t="shared" si="2"/>
        <v>10</v>
      </c>
      <c r="D70" s="13">
        <v>1</v>
      </c>
      <c r="E70" s="34">
        <v>0</v>
      </c>
      <c r="F70" s="27">
        <v>10</v>
      </c>
      <c r="G70" s="32"/>
    </row>
    <row r="71" spans="1:7">
      <c r="A71" s="13">
        <v>180</v>
      </c>
      <c r="B71" s="13" t="s">
        <v>14</v>
      </c>
      <c r="C71" s="13">
        <f t="shared" si="2"/>
        <v>10</v>
      </c>
      <c r="D71" s="13">
        <v>1</v>
      </c>
      <c r="E71" s="34">
        <v>0</v>
      </c>
      <c r="F71" s="27">
        <v>10</v>
      </c>
      <c r="G71" s="32"/>
    </row>
    <row r="72" spans="1:7">
      <c r="A72" s="13">
        <v>100003360</v>
      </c>
      <c r="B72" s="13" t="s">
        <v>98</v>
      </c>
      <c r="C72" s="13">
        <f t="shared" si="2"/>
        <v>8</v>
      </c>
      <c r="D72" s="13">
        <v>3</v>
      </c>
      <c r="E72" s="34">
        <v>0</v>
      </c>
      <c r="F72" s="27">
        <v>8</v>
      </c>
      <c r="G72" s="32"/>
    </row>
    <row r="73" spans="1:7">
      <c r="A73" s="13">
        <v>100001520</v>
      </c>
      <c r="B73" s="13" t="s">
        <v>94</v>
      </c>
      <c r="C73" s="13">
        <f t="shared" si="2"/>
        <v>5</v>
      </c>
      <c r="D73" s="13">
        <v>5</v>
      </c>
      <c r="E73" s="34">
        <v>0</v>
      </c>
      <c r="F73" s="27">
        <v>5</v>
      </c>
      <c r="G73" s="32"/>
    </row>
    <row r="74" spans="1:7">
      <c r="A74" s="13">
        <v>248</v>
      </c>
      <c r="B74" s="13" t="s">
        <v>34</v>
      </c>
      <c r="C74" s="13">
        <f t="shared" si="2"/>
        <v>5</v>
      </c>
      <c r="D74" s="13">
        <v>4</v>
      </c>
      <c r="E74" s="34">
        <v>0</v>
      </c>
      <c r="F74" s="27">
        <v>5</v>
      </c>
      <c r="G74" s="32"/>
    </row>
    <row r="75" spans="1:7">
      <c r="A75" s="13">
        <v>175</v>
      </c>
      <c r="B75" s="13" t="s">
        <v>13</v>
      </c>
      <c r="C75" s="13">
        <f t="shared" si="2"/>
        <v>0</v>
      </c>
      <c r="D75" s="13">
        <v>3</v>
      </c>
      <c r="E75" s="34">
        <v>0</v>
      </c>
      <c r="F75" s="27">
        <v>0</v>
      </c>
      <c r="G75" s="32"/>
    </row>
    <row r="76" spans="1:7">
      <c r="A76" s="13">
        <v>315</v>
      </c>
      <c r="B76" s="13" t="s">
        <v>50</v>
      </c>
      <c r="C76" s="13">
        <f t="shared" si="2"/>
        <v>0</v>
      </c>
      <c r="D76" s="13">
        <v>1</v>
      </c>
      <c r="E76" s="34">
        <v>0</v>
      </c>
      <c r="F76" s="27">
        <v>0</v>
      </c>
      <c r="G76" s="32"/>
    </row>
    <row r="77" spans="1:7">
      <c r="A77" s="13">
        <v>310</v>
      </c>
      <c r="B77" s="13" t="s">
        <v>48</v>
      </c>
      <c r="C77" s="13">
        <f t="shared" si="2"/>
        <v>0</v>
      </c>
      <c r="D77" s="13">
        <v>1</v>
      </c>
      <c r="E77" s="34">
        <v>0</v>
      </c>
      <c r="F77" s="27">
        <v>0</v>
      </c>
      <c r="G77" s="32"/>
    </row>
    <row r="78" spans="1:7">
      <c r="A78" s="13">
        <v>191</v>
      </c>
      <c r="B78" s="13" t="s">
        <v>17</v>
      </c>
      <c r="C78" s="13">
        <f t="shared" si="2"/>
        <v>0</v>
      </c>
      <c r="D78" s="13">
        <v>1</v>
      </c>
      <c r="E78" s="34">
        <v>0</v>
      </c>
      <c r="F78" s="27">
        <v>0</v>
      </c>
      <c r="G78" s="32"/>
    </row>
  </sheetData>
  <sortState ref="A2:F103">
    <sortCondition descending="1" ref="C2:C103"/>
    <sortCondition descending="1" ref="D2:D103"/>
    <sortCondition ref="B2:B103"/>
  </sortState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92D050"/>
  </sheetPr>
  <dimension ref="A1:F49"/>
  <sheetViews>
    <sheetView workbookViewId="0"/>
  </sheetViews>
  <sheetFormatPr baseColWidth="10" defaultColWidth="8.83203125" defaultRowHeight="14" x14ac:dyDescent="0"/>
  <cols>
    <col min="1" max="1" width="12.83203125" customWidth="1"/>
    <col min="2" max="2" width="60.33203125" customWidth="1"/>
    <col min="5" max="5" width="11.6640625" customWidth="1"/>
    <col min="6" max="6" width="11" customWidth="1"/>
  </cols>
  <sheetData>
    <row r="1" spans="1:6" s="28" customFormat="1">
      <c r="A1" s="12" t="s">
        <v>116</v>
      </c>
      <c r="B1" s="12" t="s">
        <v>102</v>
      </c>
      <c r="C1" s="18" t="s">
        <v>114</v>
      </c>
      <c r="D1" s="18" t="s">
        <v>115</v>
      </c>
      <c r="E1" s="22" t="s">
        <v>176</v>
      </c>
      <c r="F1" s="30" t="s">
        <v>175</v>
      </c>
    </row>
    <row r="2" spans="1:6">
      <c r="A2" s="13">
        <v>2451</v>
      </c>
      <c r="B2" s="13" t="s">
        <v>81</v>
      </c>
      <c r="C2" s="13">
        <f t="shared" ref="C2:C49" si="0">IF((E2+F2)&gt;100,100,ROUND(E2+F2,0))</f>
        <v>100</v>
      </c>
      <c r="D2" s="13">
        <v>5</v>
      </c>
      <c r="E2" s="29">
        <v>100</v>
      </c>
      <c r="F2" s="27"/>
    </row>
    <row r="3" spans="1:6">
      <c r="A3" s="13">
        <v>2395</v>
      </c>
      <c r="B3" s="13" t="s">
        <v>61</v>
      </c>
      <c r="C3" s="13">
        <f t="shared" si="0"/>
        <v>100</v>
      </c>
      <c r="D3" s="13">
        <v>3</v>
      </c>
      <c r="E3" s="29">
        <v>96.12</v>
      </c>
      <c r="F3" s="27">
        <v>5</v>
      </c>
    </row>
    <row r="4" spans="1:6">
      <c r="A4" s="13">
        <v>182</v>
      </c>
      <c r="B4" s="13" t="s">
        <v>16</v>
      </c>
      <c r="C4" s="13">
        <f t="shared" si="0"/>
        <v>100</v>
      </c>
      <c r="D4" s="13">
        <v>2</v>
      </c>
      <c r="E4" s="29">
        <v>100</v>
      </c>
      <c r="F4" s="27"/>
    </row>
    <row r="5" spans="1:6">
      <c r="A5" s="13">
        <v>2456</v>
      </c>
      <c r="B5" s="13" t="s">
        <v>84</v>
      </c>
      <c r="C5" s="13">
        <f t="shared" si="0"/>
        <v>100</v>
      </c>
      <c r="D5" s="13">
        <v>2</v>
      </c>
      <c r="E5" s="29">
        <v>100</v>
      </c>
      <c r="F5" s="27">
        <v>5</v>
      </c>
    </row>
    <row r="6" spans="1:6">
      <c r="A6" s="13">
        <v>100003360</v>
      </c>
      <c r="B6" s="13" t="s">
        <v>98</v>
      </c>
      <c r="C6" s="13">
        <f t="shared" si="0"/>
        <v>100</v>
      </c>
      <c r="D6" s="13">
        <v>1</v>
      </c>
      <c r="E6" s="29">
        <v>100</v>
      </c>
      <c r="F6" s="27"/>
    </row>
    <row r="7" spans="1:6">
      <c r="A7" s="13">
        <v>169</v>
      </c>
      <c r="B7" s="13" t="s">
        <v>11</v>
      </c>
      <c r="C7" s="13">
        <f t="shared" si="0"/>
        <v>100</v>
      </c>
      <c r="D7" s="13">
        <v>1</v>
      </c>
      <c r="E7" s="29">
        <v>100</v>
      </c>
      <c r="F7" s="27"/>
    </row>
    <row r="8" spans="1:6">
      <c r="A8" s="13">
        <v>2390</v>
      </c>
      <c r="B8" s="13" t="s">
        <v>58</v>
      </c>
      <c r="C8" s="13">
        <f t="shared" si="0"/>
        <v>100</v>
      </c>
      <c r="D8" s="13">
        <v>1</v>
      </c>
      <c r="E8" s="29">
        <v>100</v>
      </c>
      <c r="F8" s="27">
        <v>5</v>
      </c>
    </row>
    <row r="9" spans="1:6">
      <c r="A9" s="13">
        <v>100002700</v>
      </c>
      <c r="B9" s="13" t="s">
        <v>96</v>
      </c>
      <c r="C9" s="13">
        <f t="shared" si="0"/>
        <v>93</v>
      </c>
      <c r="D9" s="13">
        <v>5</v>
      </c>
      <c r="E9" s="29">
        <v>92.67</v>
      </c>
      <c r="F9" s="27"/>
    </row>
    <row r="10" spans="1:6">
      <c r="A10" s="13">
        <v>282</v>
      </c>
      <c r="B10" s="13" t="s">
        <v>40</v>
      </c>
      <c r="C10" s="13">
        <f t="shared" si="0"/>
        <v>93</v>
      </c>
      <c r="D10" s="13">
        <v>3</v>
      </c>
      <c r="E10" s="29">
        <v>92.72</v>
      </c>
      <c r="F10" s="27"/>
    </row>
    <row r="11" spans="1:6">
      <c r="A11" s="13">
        <v>2382</v>
      </c>
      <c r="B11" s="13" t="s">
        <v>55</v>
      </c>
      <c r="C11" s="13">
        <f t="shared" si="0"/>
        <v>92</v>
      </c>
      <c r="D11" s="13">
        <v>5</v>
      </c>
      <c r="E11" s="29">
        <v>91.74</v>
      </c>
      <c r="F11" s="27"/>
    </row>
    <row r="12" spans="1:6">
      <c r="A12" s="13">
        <v>100001520</v>
      </c>
      <c r="B12" s="13" t="s">
        <v>94</v>
      </c>
      <c r="C12" s="13">
        <f t="shared" si="0"/>
        <v>91</v>
      </c>
      <c r="D12" s="13">
        <v>4</v>
      </c>
      <c r="E12" s="29">
        <v>85.93</v>
      </c>
      <c r="F12" s="27">
        <v>5</v>
      </c>
    </row>
    <row r="13" spans="1:6">
      <c r="A13" s="13">
        <v>161</v>
      </c>
      <c r="B13" s="13" t="s">
        <v>9</v>
      </c>
      <c r="C13" s="13">
        <f t="shared" si="0"/>
        <v>90</v>
      </c>
      <c r="D13" s="13">
        <v>5</v>
      </c>
      <c r="E13" s="29">
        <v>84.86</v>
      </c>
      <c r="F13" s="27">
        <v>5</v>
      </c>
    </row>
    <row r="14" spans="1:6">
      <c r="A14" s="13">
        <v>217</v>
      </c>
      <c r="B14" s="13" t="s">
        <v>25</v>
      </c>
      <c r="C14" s="13">
        <f t="shared" si="0"/>
        <v>89</v>
      </c>
      <c r="D14" s="13">
        <v>4</v>
      </c>
      <c r="E14" s="29">
        <v>89.44</v>
      </c>
      <c r="F14" s="27"/>
    </row>
    <row r="15" spans="1:6">
      <c r="A15" s="13">
        <v>2378</v>
      </c>
      <c r="B15" s="13" t="s">
        <v>53</v>
      </c>
      <c r="C15" s="13">
        <f t="shared" si="0"/>
        <v>88</v>
      </c>
      <c r="D15" s="13">
        <v>5</v>
      </c>
      <c r="E15" s="29">
        <v>87.51</v>
      </c>
      <c r="F15" s="27"/>
    </row>
    <row r="16" spans="1:6">
      <c r="A16" s="13">
        <v>2449</v>
      </c>
      <c r="B16" s="13" t="s">
        <v>79</v>
      </c>
      <c r="C16" s="13">
        <f t="shared" si="0"/>
        <v>84</v>
      </c>
      <c r="D16" s="13">
        <v>5</v>
      </c>
      <c r="E16" s="29">
        <v>83.74</v>
      </c>
      <c r="F16" s="27"/>
    </row>
    <row r="17" spans="1:6">
      <c r="A17" s="13">
        <v>2437</v>
      </c>
      <c r="B17" s="13" t="s">
        <v>70</v>
      </c>
      <c r="C17" s="13">
        <f t="shared" si="0"/>
        <v>84</v>
      </c>
      <c r="D17" s="13">
        <v>3</v>
      </c>
      <c r="E17" s="29">
        <v>83.71</v>
      </c>
      <c r="F17" s="27"/>
    </row>
    <row r="18" spans="1:6">
      <c r="A18" s="13">
        <v>2447</v>
      </c>
      <c r="B18" s="13" t="s">
        <v>77</v>
      </c>
      <c r="C18" s="13">
        <f t="shared" si="0"/>
        <v>84</v>
      </c>
      <c r="D18" s="13">
        <v>2</v>
      </c>
      <c r="E18" s="29">
        <v>83.55</v>
      </c>
      <c r="F18" s="27"/>
    </row>
    <row r="19" spans="1:6">
      <c r="A19" s="13">
        <v>2396</v>
      </c>
      <c r="B19" s="13" t="s">
        <v>62</v>
      </c>
      <c r="C19" s="13">
        <f t="shared" si="0"/>
        <v>83</v>
      </c>
      <c r="D19" s="13">
        <v>1</v>
      </c>
      <c r="E19" s="29">
        <v>83</v>
      </c>
      <c r="F19" s="27"/>
    </row>
    <row r="20" spans="1:6">
      <c r="A20" s="13">
        <v>2441</v>
      </c>
      <c r="B20" s="13" t="s">
        <v>72</v>
      </c>
      <c r="C20" s="13">
        <f t="shared" si="0"/>
        <v>82</v>
      </c>
      <c r="D20" s="13">
        <v>5</v>
      </c>
      <c r="E20" s="29">
        <v>82.22</v>
      </c>
      <c r="F20" s="27"/>
    </row>
    <row r="21" spans="1:6">
      <c r="A21" s="13">
        <v>2377</v>
      </c>
      <c r="B21" s="13" t="s">
        <v>52</v>
      </c>
      <c r="C21" s="13">
        <f t="shared" si="0"/>
        <v>81</v>
      </c>
      <c r="D21" s="13">
        <v>5</v>
      </c>
      <c r="E21" s="29">
        <v>81.05</v>
      </c>
      <c r="F21" s="27"/>
    </row>
    <row r="22" spans="1:6">
      <c r="A22" s="13">
        <v>7954</v>
      </c>
      <c r="B22" s="13" t="s">
        <v>89</v>
      </c>
      <c r="C22" s="13">
        <f t="shared" si="0"/>
        <v>81</v>
      </c>
      <c r="D22" s="13">
        <v>4</v>
      </c>
      <c r="E22" s="29">
        <v>75.709999999999994</v>
      </c>
      <c r="F22" s="27">
        <v>5</v>
      </c>
    </row>
    <row r="23" spans="1:6">
      <c r="A23" s="13">
        <v>205</v>
      </c>
      <c r="B23" s="13" t="s">
        <v>21</v>
      </c>
      <c r="C23" s="13">
        <f t="shared" si="0"/>
        <v>80</v>
      </c>
      <c r="D23" s="13">
        <v>2</v>
      </c>
      <c r="E23" s="29">
        <v>80.28</v>
      </c>
      <c r="F23" s="27"/>
    </row>
    <row r="24" spans="1:6">
      <c r="A24" s="13">
        <v>2376</v>
      </c>
      <c r="B24" s="13" t="s">
        <v>51</v>
      </c>
      <c r="C24" s="13">
        <f t="shared" si="0"/>
        <v>79</v>
      </c>
      <c r="D24" s="13">
        <v>5</v>
      </c>
      <c r="E24" s="29">
        <v>78.64</v>
      </c>
      <c r="F24" s="27"/>
    </row>
    <row r="25" spans="1:6">
      <c r="A25" s="13">
        <v>309</v>
      </c>
      <c r="B25" s="13" t="s">
        <v>47</v>
      </c>
      <c r="C25" s="13">
        <f t="shared" si="0"/>
        <v>79</v>
      </c>
      <c r="D25" s="13">
        <v>4</v>
      </c>
      <c r="E25" s="29">
        <v>78.849999999999994</v>
      </c>
      <c r="F25" s="27"/>
    </row>
    <row r="26" spans="1:6">
      <c r="A26" s="13">
        <v>248</v>
      </c>
      <c r="B26" s="13" t="s">
        <v>34</v>
      </c>
      <c r="C26" s="13">
        <f t="shared" si="0"/>
        <v>79</v>
      </c>
      <c r="D26" s="13">
        <v>4</v>
      </c>
      <c r="E26" s="29">
        <v>79.25</v>
      </c>
      <c r="F26" s="27"/>
    </row>
    <row r="27" spans="1:6">
      <c r="A27" s="13">
        <v>292</v>
      </c>
      <c r="B27" s="13" t="s">
        <v>42</v>
      </c>
      <c r="C27" s="13">
        <f t="shared" si="0"/>
        <v>77</v>
      </c>
      <c r="D27" s="13">
        <v>5</v>
      </c>
      <c r="E27" s="29">
        <v>71.7</v>
      </c>
      <c r="F27" s="27">
        <v>5</v>
      </c>
    </row>
    <row r="28" spans="1:6">
      <c r="A28" s="13">
        <v>196</v>
      </c>
      <c r="B28" s="13" t="s">
        <v>19</v>
      </c>
      <c r="C28" s="13">
        <f t="shared" si="0"/>
        <v>77</v>
      </c>
      <c r="D28" s="13">
        <v>4</v>
      </c>
      <c r="E28" s="29">
        <v>71.56</v>
      </c>
      <c r="F28" s="27">
        <v>5</v>
      </c>
    </row>
    <row r="29" spans="1:6">
      <c r="A29" s="13">
        <v>2444</v>
      </c>
      <c r="B29" s="13" t="s">
        <v>75</v>
      </c>
      <c r="C29" s="13">
        <f t="shared" si="0"/>
        <v>77</v>
      </c>
      <c r="D29" s="13">
        <v>3</v>
      </c>
      <c r="E29" s="29">
        <v>76.75</v>
      </c>
      <c r="F29" s="27"/>
    </row>
    <row r="30" spans="1:6">
      <c r="A30" s="13">
        <v>2448</v>
      </c>
      <c r="B30" s="13" t="s">
        <v>78</v>
      </c>
      <c r="C30" s="13">
        <f t="shared" si="0"/>
        <v>77</v>
      </c>
      <c r="D30" s="13">
        <v>3</v>
      </c>
      <c r="E30" s="29">
        <v>76.75</v>
      </c>
      <c r="F30" s="27"/>
    </row>
    <row r="31" spans="1:6">
      <c r="A31" s="13">
        <v>264</v>
      </c>
      <c r="B31" s="13" t="s">
        <v>37</v>
      </c>
      <c r="C31" s="13">
        <f t="shared" si="0"/>
        <v>76</v>
      </c>
      <c r="D31" s="13">
        <v>2</v>
      </c>
      <c r="E31" s="29">
        <v>75.709999999999994</v>
      </c>
      <c r="F31" s="27"/>
    </row>
    <row r="32" spans="1:6">
      <c r="A32" s="13">
        <v>181</v>
      </c>
      <c r="B32" s="13" t="s">
        <v>15</v>
      </c>
      <c r="C32" s="13">
        <f t="shared" si="0"/>
        <v>76</v>
      </c>
      <c r="D32" s="13">
        <v>1</v>
      </c>
      <c r="E32" s="29">
        <v>75.709999999999994</v>
      </c>
      <c r="F32" s="27"/>
    </row>
    <row r="33" spans="1:6">
      <c r="A33" s="13">
        <v>2443</v>
      </c>
      <c r="B33" s="13" t="s">
        <v>74</v>
      </c>
      <c r="C33" s="13">
        <f t="shared" si="0"/>
        <v>76</v>
      </c>
      <c r="D33" s="13">
        <v>1</v>
      </c>
      <c r="E33" s="29">
        <v>75.709999999999994</v>
      </c>
      <c r="F33" s="27"/>
    </row>
    <row r="34" spans="1:6">
      <c r="A34" s="13">
        <v>197</v>
      </c>
      <c r="B34" s="13" t="s">
        <v>20</v>
      </c>
      <c r="C34" s="13">
        <f t="shared" si="0"/>
        <v>76</v>
      </c>
      <c r="D34" s="13">
        <v>1</v>
      </c>
      <c r="E34" s="29">
        <v>75.709999999999994</v>
      </c>
      <c r="F34" s="27"/>
    </row>
    <row r="35" spans="1:6">
      <c r="A35" s="13">
        <v>296</v>
      </c>
      <c r="B35" s="13" t="s">
        <v>43</v>
      </c>
      <c r="C35" s="13">
        <f t="shared" si="0"/>
        <v>75</v>
      </c>
      <c r="D35" s="13">
        <v>2</v>
      </c>
      <c r="E35" s="29">
        <v>75</v>
      </c>
      <c r="F35" s="27"/>
    </row>
    <row r="36" spans="1:6">
      <c r="A36" s="13">
        <v>2386</v>
      </c>
      <c r="B36" s="13" t="s">
        <v>56</v>
      </c>
      <c r="C36" s="13">
        <f t="shared" si="0"/>
        <v>74</v>
      </c>
      <c r="D36" s="13">
        <v>4</v>
      </c>
      <c r="E36" s="29">
        <v>74.430000000000007</v>
      </c>
      <c r="F36" s="27"/>
    </row>
    <row r="37" spans="1:6">
      <c r="A37" s="13">
        <v>137</v>
      </c>
      <c r="B37" s="13" t="s">
        <v>1</v>
      </c>
      <c r="C37" s="13">
        <f t="shared" si="0"/>
        <v>72</v>
      </c>
      <c r="D37" s="13">
        <v>4</v>
      </c>
      <c r="E37" s="29">
        <v>72.06</v>
      </c>
      <c r="F37" s="27"/>
    </row>
    <row r="38" spans="1:6">
      <c r="A38" s="13">
        <v>263</v>
      </c>
      <c r="B38" s="13" t="s">
        <v>36</v>
      </c>
      <c r="C38" s="13">
        <f t="shared" si="0"/>
        <v>68</v>
      </c>
      <c r="D38" s="13">
        <v>4</v>
      </c>
      <c r="E38" s="29">
        <v>68.2</v>
      </c>
      <c r="F38" s="27"/>
    </row>
    <row r="39" spans="1:6">
      <c r="A39" s="13">
        <v>1000361</v>
      </c>
      <c r="B39" s="13" t="s">
        <v>92</v>
      </c>
      <c r="C39" s="13">
        <f t="shared" si="0"/>
        <v>63</v>
      </c>
      <c r="D39" s="13">
        <v>3</v>
      </c>
      <c r="E39" s="29">
        <v>63.05</v>
      </c>
      <c r="F39" s="27"/>
    </row>
    <row r="40" spans="1:6">
      <c r="A40" s="13">
        <v>138</v>
      </c>
      <c r="B40" s="13" t="s">
        <v>2</v>
      </c>
      <c r="C40" s="13">
        <f t="shared" si="0"/>
        <v>60</v>
      </c>
      <c r="D40" s="13">
        <v>3</v>
      </c>
      <c r="E40" s="29">
        <v>60.35</v>
      </c>
      <c r="F40" s="27"/>
    </row>
    <row r="41" spans="1:6">
      <c r="A41" s="13">
        <v>2379</v>
      </c>
      <c r="B41" s="13" t="s">
        <v>54</v>
      </c>
      <c r="C41" s="13">
        <f t="shared" si="0"/>
        <v>58</v>
      </c>
      <c r="D41" s="13">
        <v>3</v>
      </c>
      <c r="E41" s="29">
        <v>58.38</v>
      </c>
      <c r="F41" s="27"/>
    </row>
    <row r="42" spans="1:6">
      <c r="A42" s="13">
        <v>2392</v>
      </c>
      <c r="B42" s="13" t="s">
        <v>59</v>
      </c>
      <c r="C42" s="13">
        <f t="shared" si="0"/>
        <v>55</v>
      </c>
      <c r="D42" s="13">
        <v>3</v>
      </c>
      <c r="E42" s="29">
        <v>55.33</v>
      </c>
      <c r="F42" s="27"/>
    </row>
    <row r="43" spans="1:6">
      <c r="A43" s="13">
        <v>1000300</v>
      </c>
      <c r="B43" s="13" t="s">
        <v>91</v>
      </c>
      <c r="C43" s="13">
        <f t="shared" si="0"/>
        <v>50</v>
      </c>
      <c r="D43" s="13">
        <v>4</v>
      </c>
      <c r="E43" s="29">
        <v>49.71</v>
      </c>
      <c r="F43" s="27"/>
    </row>
    <row r="44" spans="1:6">
      <c r="A44" s="13">
        <v>2453</v>
      </c>
      <c r="B44" s="13" t="s">
        <v>82</v>
      </c>
      <c r="C44" s="13">
        <f t="shared" si="0"/>
        <v>50</v>
      </c>
      <c r="D44" s="13">
        <v>3</v>
      </c>
      <c r="E44" s="29">
        <v>50.33</v>
      </c>
      <c r="F44" s="27"/>
    </row>
    <row r="45" spans="1:6">
      <c r="A45" s="13">
        <v>147</v>
      </c>
      <c r="B45" s="13" t="s">
        <v>5</v>
      </c>
      <c r="C45" s="13">
        <f t="shared" si="0"/>
        <v>50</v>
      </c>
      <c r="D45" s="13">
        <v>1</v>
      </c>
      <c r="E45" s="29">
        <v>50</v>
      </c>
      <c r="F45" s="27"/>
    </row>
    <row r="46" spans="1:6">
      <c r="A46" s="13">
        <v>175</v>
      </c>
      <c r="B46" s="13" t="s">
        <v>13</v>
      </c>
      <c r="C46" s="13">
        <f t="shared" si="0"/>
        <v>48</v>
      </c>
      <c r="D46" s="13">
        <v>2</v>
      </c>
      <c r="E46" s="29">
        <v>48.33</v>
      </c>
      <c r="F46" s="27"/>
    </row>
    <row r="47" spans="1:6">
      <c r="A47" s="13">
        <v>133</v>
      </c>
      <c r="B47" s="13" t="s">
        <v>0</v>
      </c>
      <c r="C47" s="13">
        <f t="shared" si="0"/>
        <v>45</v>
      </c>
      <c r="D47" s="13">
        <v>2</v>
      </c>
      <c r="E47" s="29">
        <v>45</v>
      </c>
      <c r="F47" s="27"/>
    </row>
    <row r="48" spans="1:6">
      <c r="A48" s="13">
        <v>150</v>
      </c>
      <c r="B48" s="13" t="s">
        <v>7</v>
      </c>
      <c r="C48" s="13">
        <f t="shared" si="0"/>
        <v>43</v>
      </c>
      <c r="D48" s="13">
        <v>1</v>
      </c>
      <c r="E48" s="29">
        <v>42.86</v>
      </c>
      <c r="F48" s="27"/>
    </row>
    <row r="49" spans="1:6">
      <c r="A49" s="13">
        <v>2400</v>
      </c>
      <c r="B49" s="13" t="s">
        <v>64</v>
      </c>
      <c r="C49" s="13">
        <f t="shared" si="0"/>
        <v>38</v>
      </c>
      <c r="D49" s="13">
        <v>2</v>
      </c>
      <c r="E49" s="29">
        <v>37.93</v>
      </c>
      <c r="F49" s="27"/>
    </row>
  </sheetData>
  <sortState ref="A2:F103">
    <sortCondition descending="1" ref="C2:C103"/>
    <sortCondition descending="1" ref="D2:D103"/>
    <sortCondition ref="B2:B103"/>
  </sortState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92D050"/>
  </sheetPr>
  <dimension ref="A1:H103"/>
  <sheetViews>
    <sheetView workbookViewId="0"/>
  </sheetViews>
  <sheetFormatPr baseColWidth="10" defaultColWidth="8.83203125" defaultRowHeight="14" x14ac:dyDescent="0"/>
  <cols>
    <col min="1" max="1" width="12.1640625" customWidth="1"/>
    <col min="2" max="2" width="47.5" customWidth="1"/>
    <col min="3" max="3" width="10.5" customWidth="1"/>
    <col min="4" max="4" width="10.5" style="21" customWidth="1"/>
    <col min="5" max="5" width="21.1640625" customWidth="1"/>
    <col min="6" max="7" width="20" customWidth="1"/>
    <col min="8" max="8" width="20.5" customWidth="1"/>
  </cols>
  <sheetData>
    <row r="1" spans="1:8" ht="46.5" customHeight="1">
      <c r="A1" s="18" t="s">
        <v>116</v>
      </c>
      <c r="B1" s="18" t="s">
        <v>102</v>
      </c>
      <c r="C1" s="18" t="s">
        <v>114</v>
      </c>
      <c r="D1" s="18" t="s">
        <v>115</v>
      </c>
      <c r="E1" s="25" t="s">
        <v>151</v>
      </c>
      <c r="F1" s="25" t="s">
        <v>150</v>
      </c>
      <c r="G1" s="25" t="s">
        <v>152</v>
      </c>
      <c r="H1" s="25" t="s">
        <v>153</v>
      </c>
    </row>
    <row r="2" spans="1:8">
      <c r="A2" s="23">
        <v>205</v>
      </c>
      <c r="B2" s="23" t="s">
        <v>21</v>
      </c>
      <c r="C2" s="23">
        <f t="shared" ref="C2:C33" si="0">ROUND((E2+F2)/(G2+H2)*100,0)</f>
        <v>70</v>
      </c>
      <c r="D2" s="23">
        <v>4</v>
      </c>
      <c r="E2" s="17">
        <v>14317</v>
      </c>
      <c r="F2" s="17">
        <v>11965</v>
      </c>
      <c r="G2" s="17">
        <v>22337</v>
      </c>
      <c r="H2" s="17">
        <v>14945</v>
      </c>
    </row>
    <row r="3" spans="1:8">
      <c r="A3" s="23">
        <v>2398</v>
      </c>
      <c r="B3" s="23" t="s">
        <v>63</v>
      </c>
      <c r="C3" s="23">
        <f t="shared" si="0"/>
        <v>69</v>
      </c>
      <c r="D3" s="23">
        <v>4</v>
      </c>
      <c r="E3" s="17">
        <v>13388</v>
      </c>
      <c r="F3" s="17">
        <v>10260</v>
      </c>
      <c r="G3" s="17">
        <v>21555</v>
      </c>
      <c r="H3" s="17">
        <v>12693</v>
      </c>
    </row>
    <row r="4" spans="1:8">
      <c r="A4" s="23">
        <v>2449</v>
      </c>
      <c r="B4" s="23" t="s">
        <v>79</v>
      </c>
      <c r="C4" s="23">
        <f t="shared" si="0"/>
        <v>69</v>
      </c>
      <c r="D4" s="23">
        <v>4</v>
      </c>
      <c r="E4" s="17">
        <v>11012</v>
      </c>
      <c r="F4" s="17">
        <v>9473</v>
      </c>
      <c r="G4" s="17">
        <v>16473</v>
      </c>
      <c r="H4" s="17">
        <v>13181</v>
      </c>
    </row>
    <row r="5" spans="1:8">
      <c r="A5" s="23">
        <v>217</v>
      </c>
      <c r="B5" s="23" t="s">
        <v>25</v>
      </c>
      <c r="C5" s="23">
        <f t="shared" si="0"/>
        <v>60</v>
      </c>
      <c r="D5" s="23">
        <v>5</v>
      </c>
      <c r="E5" s="17">
        <v>20693</v>
      </c>
      <c r="F5" s="17">
        <v>12402</v>
      </c>
      <c r="G5" s="17">
        <v>39656</v>
      </c>
      <c r="H5" s="17">
        <v>15451</v>
      </c>
    </row>
    <row r="6" spans="1:8">
      <c r="A6" s="23">
        <v>2400</v>
      </c>
      <c r="B6" s="23" t="s">
        <v>64</v>
      </c>
      <c r="C6" s="23">
        <f t="shared" si="0"/>
        <v>58</v>
      </c>
      <c r="D6" s="23">
        <v>4</v>
      </c>
      <c r="E6" s="17">
        <v>3600</v>
      </c>
      <c r="F6" s="17">
        <v>11447</v>
      </c>
      <c r="G6" s="17">
        <v>12256</v>
      </c>
      <c r="H6" s="17">
        <v>13838</v>
      </c>
    </row>
    <row r="7" spans="1:8">
      <c r="A7" s="23">
        <v>2456</v>
      </c>
      <c r="B7" s="23" t="s">
        <v>84</v>
      </c>
      <c r="C7" s="23">
        <f t="shared" si="0"/>
        <v>58</v>
      </c>
      <c r="D7" s="23">
        <v>2</v>
      </c>
      <c r="E7" s="17">
        <v>1712</v>
      </c>
      <c r="F7" s="17">
        <v>1084</v>
      </c>
      <c r="G7" s="17">
        <v>3271</v>
      </c>
      <c r="H7" s="17">
        <v>1575</v>
      </c>
    </row>
    <row r="8" spans="1:8">
      <c r="A8" s="13">
        <v>171</v>
      </c>
      <c r="B8" s="13" t="s">
        <v>12</v>
      </c>
      <c r="C8" s="13">
        <f t="shared" si="0"/>
        <v>58</v>
      </c>
      <c r="D8" s="13">
        <v>2</v>
      </c>
      <c r="E8" s="17">
        <v>1525</v>
      </c>
      <c r="F8" s="17">
        <v>1263</v>
      </c>
      <c r="G8" s="17">
        <v>2841</v>
      </c>
      <c r="H8" s="17">
        <v>1944</v>
      </c>
    </row>
    <row r="9" spans="1:8">
      <c r="A9" s="23">
        <v>100004201</v>
      </c>
      <c r="B9" s="23" t="s">
        <v>100</v>
      </c>
      <c r="C9" s="23">
        <f t="shared" si="0"/>
        <v>57</v>
      </c>
      <c r="D9" s="23">
        <v>1</v>
      </c>
      <c r="E9" s="17">
        <v>106</v>
      </c>
      <c r="F9" s="17">
        <v>158</v>
      </c>
      <c r="G9" s="17">
        <v>298</v>
      </c>
      <c r="H9" s="17">
        <v>164</v>
      </c>
    </row>
    <row r="10" spans="1:8">
      <c r="A10" s="23">
        <v>2441</v>
      </c>
      <c r="B10" s="23" t="s">
        <v>72</v>
      </c>
      <c r="C10" s="23">
        <f t="shared" si="0"/>
        <v>53</v>
      </c>
      <c r="D10" s="23">
        <v>5</v>
      </c>
      <c r="E10" s="17">
        <v>115331</v>
      </c>
      <c r="F10" s="17">
        <v>596289</v>
      </c>
      <c r="G10" s="17">
        <v>459993</v>
      </c>
      <c r="H10" s="17">
        <v>874318</v>
      </c>
    </row>
    <row r="11" spans="1:8">
      <c r="A11" s="23">
        <v>7954</v>
      </c>
      <c r="B11" s="23" t="s">
        <v>89</v>
      </c>
      <c r="C11" s="23">
        <f t="shared" si="0"/>
        <v>49</v>
      </c>
      <c r="D11" s="23">
        <v>1</v>
      </c>
      <c r="E11" s="17">
        <v>135</v>
      </c>
      <c r="F11" s="17">
        <v>1810</v>
      </c>
      <c r="G11" s="17">
        <v>2068</v>
      </c>
      <c r="H11" s="17">
        <v>1877</v>
      </c>
    </row>
    <row r="12" spans="1:8">
      <c r="A12" s="23">
        <v>2376</v>
      </c>
      <c r="B12" s="23" t="s">
        <v>51</v>
      </c>
      <c r="C12" s="23">
        <f t="shared" si="0"/>
        <v>46</v>
      </c>
      <c r="D12" s="23">
        <v>3</v>
      </c>
      <c r="E12" s="17">
        <v>1626</v>
      </c>
      <c r="F12" s="17">
        <v>5092</v>
      </c>
      <c r="G12" s="17">
        <v>6248</v>
      </c>
      <c r="H12" s="17">
        <v>8512</v>
      </c>
    </row>
    <row r="13" spans="1:8">
      <c r="A13" s="23">
        <v>100003360</v>
      </c>
      <c r="B13" s="23" t="s">
        <v>98</v>
      </c>
      <c r="C13" s="23">
        <f t="shared" si="0"/>
        <v>46</v>
      </c>
      <c r="D13" s="23">
        <v>2</v>
      </c>
      <c r="E13" s="17">
        <v>1769</v>
      </c>
      <c r="F13" s="17">
        <v>2327</v>
      </c>
      <c r="G13" s="17">
        <v>6127</v>
      </c>
      <c r="H13" s="17">
        <v>2791</v>
      </c>
    </row>
    <row r="14" spans="1:8">
      <c r="A14" s="23">
        <v>2396</v>
      </c>
      <c r="B14" s="23" t="s">
        <v>62</v>
      </c>
      <c r="C14" s="23">
        <f t="shared" si="0"/>
        <v>44</v>
      </c>
      <c r="D14" s="23">
        <v>2</v>
      </c>
      <c r="E14" s="17">
        <v>951</v>
      </c>
      <c r="F14" s="17">
        <v>1396</v>
      </c>
      <c r="G14" s="17">
        <v>3166</v>
      </c>
      <c r="H14" s="17">
        <v>2222</v>
      </c>
    </row>
    <row r="15" spans="1:8" s="11" customFormat="1">
      <c r="A15" s="23">
        <v>240</v>
      </c>
      <c r="B15" s="23" t="s">
        <v>30</v>
      </c>
      <c r="C15" s="23">
        <f t="shared" si="0"/>
        <v>44</v>
      </c>
      <c r="D15" s="23">
        <v>2</v>
      </c>
      <c r="E15" s="17">
        <v>1915</v>
      </c>
      <c r="F15" s="17">
        <v>2404</v>
      </c>
      <c r="G15" s="17">
        <v>5510</v>
      </c>
      <c r="H15" s="17">
        <v>4250</v>
      </c>
    </row>
    <row r="16" spans="1:8" s="11" customFormat="1">
      <c r="A16" s="13">
        <v>149</v>
      </c>
      <c r="B16" s="13" t="s">
        <v>6</v>
      </c>
      <c r="C16" s="13">
        <f t="shared" si="0"/>
        <v>43</v>
      </c>
      <c r="D16" s="13">
        <v>5</v>
      </c>
      <c r="E16" s="17">
        <v>6201</v>
      </c>
      <c r="F16" s="17">
        <v>13354</v>
      </c>
      <c r="G16" s="17">
        <v>20338</v>
      </c>
      <c r="H16" s="17">
        <v>25020</v>
      </c>
    </row>
    <row r="17" spans="1:8" s="11" customFormat="1">
      <c r="A17" s="23">
        <v>182</v>
      </c>
      <c r="B17" s="23" t="s">
        <v>16</v>
      </c>
      <c r="C17" s="23">
        <f t="shared" si="0"/>
        <v>41</v>
      </c>
      <c r="D17" s="23">
        <v>4</v>
      </c>
      <c r="E17" s="17">
        <v>0</v>
      </c>
      <c r="F17" s="17">
        <v>13452</v>
      </c>
      <c r="G17" s="17">
        <v>16625</v>
      </c>
      <c r="H17" s="17">
        <v>16454</v>
      </c>
    </row>
    <row r="18" spans="1:8" s="11" customFormat="1">
      <c r="A18" s="23">
        <v>284</v>
      </c>
      <c r="B18" s="23" t="s">
        <v>41</v>
      </c>
      <c r="C18" s="23">
        <f t="shared" si="0"/>
        <v>39</v>
      </c>
      <c r="D18" s="23">
        <v>3</v>
      </c>
      <c r="E18" s="17">
        <v>2621</v>
      </c>
      <c r="F18" s="17">
        <v>2983</v>
      </c>
      <c r="G18" s="17">
        <v>9573</v>
      </c>
      <c r="H18" s="17">
        <v>4736</v>
      </c>
    </row>
    <row r="19" spans="1:8" s="11" customFormat="1">
      <c r="A19" s="23">
        <v>175</v>
      </c>
      <c r="B19" s="23" t="s">
        <v>13</v>
      </c>
      <c r="C19" s="23">
        <f t="shared" si="0"/>
        <v>33</v>
      </c>
      <c r="D19" s="23">
        <v>3</v>
      </c>
      <c r="E19" s="17">
        <v>2213</v>
      </c>
      <c r="F19" s="17">
        <v>3846</v>
      </c>
      <c r="G19" s="17">
        <v>11416</v>
      </c>
      <c r="H19" s="17">
        <v>6740</v>
      </c>
    </row>
    <row r="20" spans="1:8" s="11" customFormat="1">
      <c r="A20" s="23">
        <v>2444</v>
      </c>
      <c r="B20" s="23" t="s">
        <v>75</v>
      </c>
      <c r="C20" s="23">
        <f t="shared" si="0"/>
        <v>32</v>
      </c>
      <c r="D20" s="23">
        <v>5</v>
      </c>
      <c r="E20" s="17">
        <v>11096</v>
      </c>
      <c r="F20" s="17">
        <v>6366</v>
      </c>
      <c r="G20" s="17">
        <v>27489</v>
      </c>
      <c r="H20" s="17">
        <v>27564</v>
      </c>
    </row>
    <row r="21" spans="1:8" s="11" customFormat="1">
      <c r="A21" s="23">
        <v>196</v>
      </c>
      <c r="B21" s="23" t="s">
        <v>19</v>
      </c>
      <c r="C21" s="23">
        <f t="shared" si="0"/>
        <v>32</v>
      </c>
      <c r="D21" s="23">
        <v>4</v>
      </c>
      <c r="E21" s="17">
        <v>12627</v>
      </c>
      <c r="F21" s="17">
        <v>1152</v>
      </c>
      <c r="G21" s="17">
        <v>31827</v>
      </c>
      <c r="H21" s="17">
        <v>11044</v>
      </c>
    </row>
    <row r="22" spans="1:8" s="11" customFormat="1">
      <c r="A22" s="13">
        <v>137</v>
      </c>
      <c r="B22" s="13" t="s">
        <v>1</v>
      </c>
      <c r="C22" s="13">
        <f t="shared" si="0"/>
        <v>31</v>
      </c>
      <c r="D22" s="13">
        <v>5</v>
      </c>
      <c r="E22" s="17">
        <v>10050</v>
      </c>
      <c r="F22" s="17">
        <v>4279</v>
      </c>
      <c r="G22" s="17">
        <v>22945</v>
      </c>
      <c r="H22" s="17">
        <v>23243</v>
      </c>
    </row>
    <row r="23" spans="1:8" s="11" customFormat="1">
      <c r="A23" s="23">
        <v>4755</v>
      </c>
      <c r="B23" s="23" t="s">
        <v>85</v>
      </c>
      <c r="C23" s="23">
        <f t="shared" si="0"/>
        <v>31</v>
      </c>
      <c r="D23" s="23">
        <v>3</v>
      </c>
      <c r="E23" s="17">
        <v>0</v>
      </c>
      <c r="F23" s="17">
        <v>4109</v>
      </c>
      <c r="G23" s="17">
        <v>8218</v>
      </c>
      <c r="H23" s="17">
        <v>4833</v>
      </c>
    </row>
    <row r="24" spans="1:8" s="11" customFormat="1">
      <c r="A24" s="23">
        <v>282</v>
      </c>
      <c r="B24" s="23" t="s">
        <v>40</v>
      </c>
      <c r="C24" s="23">
        <f t="shared" si="0"/>
        <v>31</v>
      </c>
      <c r="D24" s="23">
        <v>2</v>
      </c>
      <c r="E24" s="17">
        <v>1570</v>
      </c>
      <c r="F24" s="17">
        <v>1840</v>
      </c>
      <c r="G24" s="17">
        <v>6839</v>
      </c>
      <c r="H24" s="17">
        <v>4210</v>
      </c>
    </row>
    <row r="25" spans="1:8" s="11" customFormat="1">
      <c r="A25" s="23">
        <v>2379</v>
      </c>
      <c r="B25" s="23" t="s">
        <v>54</v>
      </c>
      <c r="C25" s="23">
        <f t="shared" si="0"/>
        <v>31</v>
      </c>
      <c r="D25" s="23">
        <v>1</v>
      </c>
      <c r="E25" s="17">
        <v>385</v>
      </c>
      <c r="F25" s="17">
        <v>849</v>
      </c>
      <c r="G25" s="17">
        <v>2424</v>
      </c>
      <c r="H25" s="17">
        <v>1580</v>
      </c>
    </row>
    <row r="26" spans="1:8" s="11" customFormat="1">
      <c r="A26" s="23">
        <v>2386</v>
      </c>
      <c r="B26" s="23" t="s">
        <v>56</v>
      </c>
      <c r="C26" s="23">
        <f t="shared" si="0"/>
        <v>30</v>
      </c>
      <c r="D26" s="23">
        <v>5</v>
      </c>
      <c r="E26" s="17">
        <v>7217</v>
      </c>
      <c r="F26" s="17">
        <v>7481</v>
      </c>
      <c r="G26" s="17">
        <v>30235</v>
      </c>
      <c r="H26" s="17">
        <v>18634</v>
      </c>
    </row>
    <row r="27" spans="1:8" s="11" customFormat="1">
      <c r="A27" s="23">
        <v>2424</v>
      </c>
      <c r="B27" s="23" t="s">
        <v>69</v>
      </c>
      <c r="C27" s="23">
        <f t="shared" si="0"/>
        <v>28</v>
      </c>
      <c r="D27" s="23">
        <v>1</v>
      </c>
      <c r="E27" s="17">
        <v>450</v>
      </c>
      <c r="F27" s="17">
        <v>300</v>
      </c>
      <c r="G27" s="17">
        <v>1600</v>
      </c>
      <c r="H27" s="17">
        <v>1050</v>
      </c>
    </row>
    <row r="28" spans="1:8" s="11" customFormat="1">
      <c r="A28" s="13">
        <v>147</v>
      </c>
      <c r="B28" s="13" t="s">
        <v>5</v>
      </c>
      <c r="C28" s="13">
        <f t="shared" si="0"/>
        <v>24</v>
      </c>
      <c r="D28" s="13">
        <v>4</v>
      </c>
      <c r="E28" s="17">
        <v>4619</v>
      </c>
      <c r="F28" s="17">
        <v>1202</v>
      </c>
      <c r="G28" s="17">
        <v>13225</v>
      </c>
      <c r="H28" s="17">
        <v>10811</v>
      </c>
    </row>
    <row r="29" spans="1:8" s="11" customFormat="1">
      <c r="A29" s="23">
        <v>2453</v>
      </c>
      <c r="B29" s="23" t="s">
        <v>82</v>
      </c>
      <c r="C29" s="23">
        <f t="shared" si="0"/>
        <v>24</v>
      </c>
      <c r="D29" s="23">
        <v>3</v>
      </c>
      <c r="E29" s="17">
        <v>1185</v>
      </c>
      <c r="F29" s="17">
        <v>1650</v>
      </c>
      <c r="G29" s="17">
        <v>6432</v>
      </c>
      <c r="H29" s="17">
        <v>5250</v>
      </c>
    </row>
    <row r="30" spans="1:8" s="11" customFormat="1">
      <c r="A30" s="23">
        <v>276</v>
      </c>
      <c r="B30" s="23" t="s">
        <v>39</v>
      </c>
      <c r="C30" s="23">
        <f t="shared" si="0"/>
        <v>23</v>
      </c>
      <c r="D30" s="23">
        <v>1</v>
      </c>
      <c r="E30" s="17">
        <v>111</v>
      </c>
      <c r="F30" s="17">
        <v>122</v>
      </c>
      <c r="G30" s="17">
        <v>526</v>
      </c>
      <c r="H30" s="17">
        <v>499</v>
      </c>
    </row>
    <row r="31" spans="1:8" s="11" customFormat="1">
      <c r="A31" s="23">
        <v>310</v>
      </c>
      <c r="B31" s="23" t="s">
        <v>48</v>
      </c>
      <c r="C31" s="23">
        <f t="shared" si="0"/>
        <v>22</v>
      </c>
      <c r="D31" s="23">
        <v>3</v>
      </c>
      <c r="E31" s="17">
        <v>4551</v>
      </c>
      <c r="F31" s="17">
        <v>10</v>
      </c>
      <c r="G31" s="17">
        <v>15594</v>
      </c>
      <c r="H31" s="17">
        <v>5523</v>
      </c>
    </row>
    <row r="32" spans="1:8" s="11" customFormat="1">
      <c r="A32" s="23">
        <v>2403</v>
      </c>
      <c r="B32" s="23" t="s">
        <v>65</v>
      </c>
      <c r="C32" s="23">
        <f t="shared" si="0"/>
        <v>21</v>
      </c>
      <c r="D32" s="23">
        <v>3</v>
      </c>
      <c r="E32" s="17">
        <v>972</v>
      </c>
      <c r="F32" s="17">
        <v>2084</v>
      </c>
      <c r="G32" s="17">
        <v>8951</v>
      </c>
      <c r="H32" s="17">
        <v>5651</v>
      </c>
    </row>
    <row r="33" spans="1:8" s="11" customFormat="1">
      <c r="A33" s="23">
        <v>221</v>
      </c>
      <c r="B33" s="23" t="s">
        <v>26</v>
      </c>
      <c r="C33" s="23">
        <f t="shared" si="0"/>
        <v>19</v>
      </c>
      <c r="D33" s="23">
        <v>4</v>
      </c>
      <c r="E33" s="17">
        <v>0</v>
      </c>
      <c r="F33" s="17">
        <v>5824</v>
      </c>
      <c r="G33" s="17">
        <v>23034</v>
      </c>
      <c r="H33" s="17">
        <v>7481</v>
      </c>
    </row>
    <row r="34" spans="1:8" s="11" customFormat="1">
      <c r="A34" s="23">
        <v>247</v>
      </c>
      <c r="B34" s="23" t="s">
        <v>33</v>
      </c>
      <c r="C34" s="23">
        <f t="shared" ref="C34:C65" si="1">ROUND((E34+F34)/(G34+H34)*100,0)</f>
        <v>19</v>
      </c>
      <c r="D34" s="23">
        <v>2</v>
      </c>
      <c r="E34" s="17">
        <v>0</v>
      </c>
      <c r="F34" s="17">
        <v>1000</v>
      </c>
      <c r="G34" s="17">
        <v>3883</v>
      </c>
      <c r="H34" s="17">
        <v>1363</v>
      </c>
    </row>
    <row r="35" spans="1:8" s="11" customFormat="1">
      <c r="A35" s="23">
        <v>308</v>
      </c>
      <c r="B35" s="23" t="s">
        <v>46</v>
      </c>
      <c r="C35" s="23">
        <f t="shared" si="1"/>
        <v>17</v>
      </c>
      <c r="D35" s="23">
        <v>1</v>
      </c>
      <c r="E35" s="17">
        <v>121</v>
      </c>
      <c r="F35" s="17">
        <v>49</v>
      </c>
      <c r="G35" s="17">
        <v>692</v>
      </c>
      <c r="H35" s="17">
        <v>313</v>
      </c>
    </row>
    <row r="36" spans="1:8" s="11" customFormat="1">
      <c r="A36" s="23">
        <v>181</v>
      </c>
      <c r="B36" s="23" t="s">
        <v>15</v>
      </c>
      <c r="C36" s="23">
        <f t="shared" si="1"/>
        <v>15</v>
      </c>
      <c r="D36" s="23">
        <v>4</v>
      </c>
      <c r="E36" s="17">
        <v>1399</v>
      </c>
      <c r="F36" s="17">
        <v>2088</v>
      </c>
      <c r="G36" s="17">
        <v>16035</v>
      </c>
      <c r="H36" s="17">
        <v>7862</v>
      </c>
    </row>
    <row r="37" spans="1:8" s="11" customFormat="1">
      <c r="A37" s="13">
        <v>161</v>
      </c>
      <c r="B37" s="13" t="s">
        <v>9</v>
      </c>
      <c r="C37" s="13">
        <f t="shared" si="1"/>
        <v>15</v>
      </c>
      <c r="D37" s="13">
        <v>4</v>
      </c>
      <c r="E37" s="17">
        <v>1433</v>
      </c>
      <c r="F37" s="17">
        <v>3384</v>
      </c>
      <c r="G37" s="17">
        <v>19058</v>
      </c>
      <c r="H37" s="17">
        <v>13360</v>
      </c>
    </row>
    <row r="38" spans="1:8" s="11" customFormat="1">
      <c r="A38" s="23">
        <v>226</v>
      </c>
      <c r="B38" s="23" t="s">
        <v>27</v>
      </c>
      <c r="C38" s="23">
        <f t="shared" si="1"/>
        <v>15</v>
      </c>
      <c r="D38" s="23">
        <v>3</v>
      </c>
      <c r="E38" s="17">
        <v>2120</v>
      </c>
      <c r="F38" s="17">
        <v>261</v>
      </c>
      <c r="G38" s="17">
        <v>10343</v>
      </c>
      <c r="H38" s="17">
        <v>5555</v>
      </c>
    </row>
    <row r="39" spans="1:8" s="11" customFormat="1">
      <c r="A39" s="13">
        <v>150</v>
      </c>
      <c r="B39" s="13" t="s">
        <v>7</v>
      </c>
      <c r="C39" s="13">
        <f t="shared" si="1"/>
        <v>12</v>
      </c>
      <c r="D39" s="13">
        <v>1</v>
      </c>
      <c r="E39" s="17">
        <v>126</v>
      </c>
      <c r="F39" s="17">
        <v>89</v>
      </c>
      <c r="G39" s="17">
        <v>740</v>
      </c>
      <c r="H39" s="17">
        <v>1022</v>
      </c>
    </row>
    <row r="40" spans="1:8" s="11" customFormat="1">
      <c r="A40" s="23">
        <v>2455</v>
      </c>
      <c r="B40" s="23" t="s">
        <v>83</v>
      </c>
      <c r="C40" s="23">
        <f t="shared" si="1"/>
        <v>12</v>
      </c>
      <c r="D40" s="23">
        <v>1</v>
      </c>
      <c r="E40" s="17">
        <v>0</v>
      </c>
      <c r="F40" s="17">
        <v>227</v>
      </c>
      <c r="G40" s="17">
        <v>442</v>
      </c>
      <c r="H40" s="17">
        <v>1445</v>
      </c>
    </row>
    <row r="41" spans="1:8" s="11" customFormat="1">
      <c r="A41" s="23">
        <v>2378</v>
      </c>
      <c r="B41" s="23" t="s">
        <v>53</v>
      </c>
      <c r="C41" s="23">
        <f t="shared" si="1"/>
        <v>11</v>
      </c>
      <c r="D41" s="23">
        <v>5</v>
      </c>
      <c r="E41" s="17">
        <v>7677</v>
      </c>
      <c r="F41" s="17">
        <v>4919</v>
      </c>
      <c r="G41" s="17">
        <v>48872</v>
      </c>
      <c r="H41" s="17">
        <v>66043</v>
      </c>
    </row>
    <row r="42" spans="1:8" s="11" customFormat="1">
      <c r="A42" s="23">
        <v>315</v>
      </c>
      <c r="B42" s="23" t="s">
        <v>50</v>
      </c>
      <c r="C42" s="23">
        <f t="shared" si="1"/>
        <v>11</v>
      </c>
      <c r="D42" s="23">
        <v>3</v>
      </c>
      <c r="E42" s="17">
        <v>795</v>
      </c>
      <c r="F42" s="17">
        <v>756</v>
      </c>
      <c r="G42" s="17">
        <v>7121</v>
      </c>
      <c r="H42" s="17">
        <v>6370</v>
      </c>
    </row>
    <row r="43" spans="1:8" s="11" customFormat="1">
      <c r="A43" s="23">
        <v>2448</v>
      </c>
      <c r="B43" s="23" t="s">
        <v>78</v>
      </c>
      <c r="C43" s="23">
        <f t="shared" si="1"/>
        <v>11</v>
      </c>
      <c r="D43" s="23">
        <v>2</v>
      </c>
      <c r="E43" s="17">
        <v>89</v>
      </c>
      <c r="F43" s="17">
        <v>900</v>
      </c>
      <c r="G43" s="17">
        <v>4050</v>
      </c>
      <c r="H43" s="17">
        <v>5016</v>
      </c>
    </row>
    <row r="44" spans="1:8" s="11" customFormat="1">
      <c r="A44" s="23">
        <v>263</v>
      </c>
      <c r="B44" s="23" t="s">
        <v>36</v>
      </c>
      <c r="C44" s="23">
        <f t="shared" si="1"/>
        <v>11</v>
      </c>
      <c r="D44" s="23">
        <v>1</v>
      </c>
      <c r="E44" s="17">
        <v>76</v>
      </c>
      <c r="F44" s="17">
        <v>10</v>
      </c>
      <c r="G44" s="17">
        <v>343</v>
      </c>
      <c r="H44" s="17">
        <v>472</v>
      </c>
    </row>
    <row r="45" spans="1:8" s="11" customFormat="1">
      <c r="A45" s="13">
        <v>146</v>
      </c>
      <c r="B45" s="13" t="s">
        <v>4</v>
      </c>
      <c r="C45" s="13">
        <f t="shared" si="1"/>
        <v>10</v>
      </c>
      <c r="D45" s="13">
        <v>5</v>
      </c>
      <c r="E45" s="17">
        <v>4650</v>
      </c>
      <c r="F45" s="17">
        <v>1418</v>
      </c>
      <c r="G45" s="17">
        <v>49738</v>
      </c>
      <c r="H45" s="17">
        <v>8419</v>
      </c>
    </row>
    <row r="46" spans="1:8" s="11" customFormat="1">
      <c r="A46" s="23">
        <v>292</v>
      </c>
      <c r="B46" s="23" t="s">
        <v>42</v>
      </c>
      <c r="C46" s="23">
        <f t="shared" si="1"/>
        <v>10</v>
      </c>
      <c r="D46" s="23">
        <v>5</v>
      </c>
      <c r="E46" s="17">
        <v>3209</v>
      </c>
      <c r="F46" s="17">
        <v>2012</v>
      </c>
      <c r="G46" s="17">
        <v>20720</v>
      </c>
      <c r="H46" s="17">
        <v>29880</v>
      </c>
    </row>
    <row r="47" spans="1:8" s="11" customFormat="1">
      <c r="A47" s="23">
        <v>2443</v>
      </c>
      <c r="B47" s="23" t="s">
        <v>74</v>
      </c>
      <c r="C47" s="23">
        <f t="shared" si="1"/>
        <v>9</v>
      </c>
      <c r="D47" s="23">
        <v>2</v>
      </c>
      <c r="E47" s="17">
        <v>268</v>
      </c>
      <c r="F47" s="17">
        <v>124</v>
      </c>
      <c r="G47" s="17">
        <v>3297</v>
      </c>
      <c r="H47" s="17">
        <v>1122</v>
      </c>
    </row>
    <row r="48" spans="1:8" s="11" customFormat="1">
      <c r="A48" s="23">
        <v>2407</v>
      </c>
      <c r="B48" s="23" t="s">
        <v>67</v>
      </c>
      <c r="C48" s="23">
        <f t="shared" si="1"/>
        <v>8</v>
      </c>
      <c r="D48" s="23">
        <v>4</v>
      </c>
      <c r="E48" s="17">
        <v>582</v>
      </c>
      <c r="F48" s="17">
        <v>2723</v>
      </c>
      <c r="G48" s="17">
        <v>30707</v>
      </c>
      <c r="H48" s="17">
        <v>10469</v>
      </c>
    </row>
    <row r="49" spans="1:8" s="11" customFormat="1">
      <c r="A49" s="23">
        <v>2437</v>
      </c>
      <c r="B49" s="23" t="s">
        <v>70</v>
      </c>
      <c r="C49" s="23">
        <f t="shared" si="1"/>
        <v>8</v>
      </c>
      <c r="D49" s="23">
        <v>1</v>
      </c>
      <c r="E49" s="17">
        <v>152</v>
      </c>
      <c r="F49" s="17">
        <v>20</v>
      </c>
      <c r="G49" s="17">
        <v>1351</v>
      </c>
      <c r="H49" s="17">
        <v>878</v>
      </c>
    </row>
    <row r="50" spans="1:8" s="11" customFormat="1">
      <c r="A50" s="23">
        <v>2440</v>
      </c>
      <c r="B50" s="23" t="s">
        <v>71</v>
      </c>
      <c r="C50" s="23">
        <f t="shared" si="1"/>
        <v>7</v>
      </c>
      <c r="D50" s="23">
        <v>3</v>
      </c>
      <c r="E50" s="17">
        <v>911</v>
      </c>
      <c r="F50" s="17">
        <v>0</v>
      </c>
      <c r="G50" s="17">
        <v>7676</v>
      </c>
      <c r="H50" s="17">
        <v>5947</v>
      </c>
    </row>
    <row r="51" spans="1:8" s="11" customFormat="1">
      <c r="A51" s="23">
        <v>5393</v>
      </c>
      <c r="B51" s="23" t="s">
        <v>87</v>
      </c>
      <c r="C51" s="23">
        <f t="shared" si="1"/>
        <v>7</v>
      </c>
      <c r="D51" s="23">
        <v>3</v>
      </c>
      <c r="E51" s="17">
        <v>849</v>
      </c>
      <c r="F51" s="17">
        <v>540</v>
      </c>
      <c r="G51" s="17">
        <v>10703</v>
      </c>
      <c r="H51" s="17">
        <v>8894</v>
      </c>
    </row>
    <row r="52" spans="1:8" s="11" customFormat="1">
      <c r="A52" s="23">
        <v>100001520</v>
      </c>
      <c r="B52" s="23" t="s">
        <v>94</v>
      </c>
      <c r="C52" s="23">
        <f t="shared" si="1"/>
        <v>7</v>
      </c>
      <c r="D52" s="23">
        <v>3</v>
      </c>
      <c r="E52" s="17">
        <v>330</v>
      </c>
      <c r="F52" s="17">
        <v>1062</v>
      </c>
      <c r="G52" s="17">
        <v>17519</v>
      </c>
      <c r="H52" s="17">
        <v>1553</v>
      </c>
    </row>
    <row r="53" spans="1:8" s="11" customFormat="1">
      <c r="A53" s="23">
        <v>2388</v>
      </c>
      <c r="B53" s="23" t="s">
        <v>57</v>
      </c>
      <c r="C53" s="23">
        <f t="shared" si="1"/>
        <v>7</v>
      </c>
      <c r="D53" s="23">
        <v>2</v>
      </c>
      <c r="E53" s="17">
        <v>156</v>
      </c>
      <c r="F53" s="17">
        <v>143</v>
      </c>
      <c r="G53" s="17">
        <v>1659</v>
      </c>
      <c r="H53" s="17">
        <v>2552</v>
      </c>
    </row>
    <row r="54" spans="1:8" s="11" customFormat="1">
      <c r="A54" s="23">
        <v>309</v>
      </c>
      <c r="B54" s="23" t="s">
        <v>47</v>
      </c>
      <c r="C54" s="23">
        <f t="shared" si="1"/>
        <v>6</v>
      </c>
      <c r="D54" s="23">
        <v>4</v>
      </c>
      <c r="E54" s="17">
        <v>620</v>
      </c>
      <c r="F54" s="17">
        <v>1144</v>
      </c>
      <c r="G54" s="17">
        <v>20993</v>
      </c>
      <c r="H54" s="17">
        <v>9273</v>
      </c>
    </row>
    <row r="55" spans="1:8" s="11" customFormat="1">
      <c r="A55" s="13">
        <v>133</v>
      </c>
      <c r="B55" s="13" t="s">
        <v>0</v>
      </c>
      <c r="C55" s="13">
        <f t="shared" si="1"/>
        <v>6</v>
      </c>
      <c r="D55" s="13">
        <v>3</v>
      </c>
      <c r="E55" s="17">
        <v>498</v>
      </c>
      <c r="F55" s="17">
        <v>185</v>
      </c>
      <c r="G55" s="17">
        <v>8532</v>
      </c>
      <c r="H55" s="17">
        <v>3121</v>
      </c>
    </row>
    <row r="56" spans="1:8" s="11" customFormat="1">
      <c r="A56" s="23">
        <v>2447</v>
      </c>
      <c r="B56" s="23" t="s">
        <v>77</v>
      </c>
      <c r="C56" s="23">
        <f t="shared" si="1"/>
        <v>6</v>
      </c>
      <c r="D56" s="23">
        <v>1</v>
      </c>
      <c r="E56" s="17">
        <v>190</v>
      </c>
      <c r="F56" s="17">
        <v>10</v>
      </c>
      <c r="G56" s="17">
        <v>1692</v>
      </c>
      <c r="H56" s="17">
        <v>1784</v>
      </c>
    </row>
    <row r="57" spans="1:8" s="11" customFormat="1">
      <c r="A57" s="23">
        <v>2377</v>
      </c>
      <c r="B57" s="23" t="s">
        <v>52</v>
      </c>
      <c r="C57" s="23">
        <f t="shared" si="1"/>
        <v>5</v>
      </c>
      <c r="D57" s="23">
        <v>5</v>
      </c>
      <c r="E57" s="17">
        <v>2833</v>
      </c>
      <c r="F57" s="17">
        <v>155</v>
      </c>
      <c r="G57" s="17">
        <v>30179</v>
      </c>
      <c r="H57" s="17">
        <v>27609</v>
      </c>
    </row>
    <row r="58" spans="1:8" s="11" customFormat="1">
      <c r="A58" s="23">
        <v>1000361</v>
      </c>
      <c r="B58" s="23" t="s">
        <v>92</v>
      </c>
      <c r="C58" s="23">
        <f t="shared" si="1"/>
        <v>5</v>
      </c>
      <c r="D58" s="23">
        <v>5</v>
      </c>
      <c r="E58" s="17">
        <v>2069</v>
      </c>
      <c r="F58" s="17">
        <v>2246</v>
      </c>
      <c r="G58" s="17">
        <v>68775</v>
      </c>
      <c r="H58" s="17">
        <v>17232</v>
      </c>
    </row>
    <row r="59" spans="1:8" s="11" customFormat="1">
      <c r="A59" s="23">
        <v>244</v>
      </c>
      <c r="B59" s="23" t="s">
        <v>32</v>
      </c>
      <c r="C59" s="23">
        <f t="shared" si="1"/>
        <v>5</v>
      </c>
      <c r="D59" s="23">
        <v>4</v>
      </c>
      <c r="E59" s="17">
        <v>1207</v>
      </c>
      <c r="F59" s="17">
        <v>0</v>
      </c>
      <c r="G59" s="17">
        <v>16899</v>
      </c>
      <c r="H59" s="17">
        <v>7145</v>
      </c>
    </row>
    <row r="60" spans="1:8" s="11" customFormat="1">
      <c r="A60" s="23">
        <v>206</v>
      </c>
      <c r="B60" s="23" t="s">
        <v>22</v>
      </c>
      <c r="C60" s="23">
        <f t="shared" si="1"/>
        <v>5</v>
      </c>
      <c r="D60" s="23">
        <v>3</v>
      </c>
      <c r="E60" s="17">
        <v>870</v>
      </c>
      <c r="F60" s="17">
        <v>0</v>
      </c>
      <c r="G60" s="17">
        <v>9006</v>
      </c>
      <c r="H60" s="17">
        <v>8824</v>
      </c>
    </row>
    <row r="61" spans="1:8" s="11" customFormat="1">
      <c r="A61" s="23">
        <v>2382</v>
      </c>
      <c r="B61" s="23" t="s">
        <v>55</v>
      </c>
      <c r="C61" s="23">
        <f t="shared" si="1"/>
        <v>5</v>
      </c>
      <c r="D61" s="23">
        <v>3</v>
      </c>
      <c r="E61" s="17">
        <v>342</v>
      </c>
      <c r="F61" s="17">
        <v>521</v>
      </c>
      <c r="G61" s="17">
        <v>10988</v>
      </c>
      <c r="H61" s="17">
        <v>6217</v>
      </c>
    </row>
    <row r="62" spans="1:8" s="11" customFormat="1">
      <c r="A62" s="23">
        <v>1000300</v>
      </c>
      <c r="B62" s="23" t="s">
        <v>91</v>
      </c>
      <c r="C62" s="23">
        <f t="shared" si="1"/>
        <v>5</v>
      </c>
      <c r="D62" s="23">
        <v>2</v>
      </c>
      <c r="E62" s="17">
        <v>363</v>
      </c>
      <c r="F62" s="17">
        <v>52</v>
      </c>
      <c r="G62" s="17">
        <v>4021</v>
      </c>
      <c r="H62" s="17">
        <v>3939</v>
      </c>
    </row>
    <row r="63" spans="1:8" s="11" customFormat="1">
      <c r="A63" s="23">
        <v>296</v>
      </c>
      <c r="B63" s="23" t="s">
        <v>43</v>
      </c>
      <c r="C63" s="23">
        <f t="shared" si="1"/>
        <v>3</v>
      </c>
      <c r="D63" s="23">
        <v>5</v>
      </c>
      <c r="E63" s="17">
        <v>1000</v>
      </c>
      <c r="F63" s="17">
        <v>600</v>
      </c>
      <c r="G63" s="17">
        <v>30000</v>
      </c>
      <c r="H63" s="17">
        <v>28000</v>
      </c>
    </row>
    <row r="64" spans="1:8" s="11" customFormat="1">
      <c r="A64" s="23">
        <v>2392</v>
      </c>
      <c r="B64" s="23" t="s">
        <v>59</v>
      </c>
      <c r="C64" s="23">
        <f t="shared" si="1"/>
        <v>3</v>
      </c>
      <c r="D64" s="23">
        <v>4</v>
      </c>
      <c r="E64" s="17">
        <v>461</v>
      </c>
      <c r="F64" s="17">
        <v>388</v>
      </c>
      <c r="G64" s="17">
        <v>15482</v>
      </c>
      <c r="H64" s="17">
        <v>11590</v>
      </c>
    </row>
    <row r="65" spans="1:8" s="11" customFormat="1">
      <c r="A65" s="23">
        <v>2394</v>
      </c>
      <c r="B65" s="23" t="s">
        <v>60</v>
      </c>
      <c r="C65" s="23">
        <f t="shared" si="1"/>
        <v>3</v>
      </c>
      <c r="D65" s="23">
        <v>2</v>
      </c>
      <c r="E65" s="17">
        <v>27</v>
      </c>
      <c r="F65" s="17">
        <v>157</v>
      </c>
      <c r="G65" s="17">
        <v>5294</v>
      </c>
      <c r="H65" s="17">
        <v>720</v>
      </c>
    </row>
    <row r="66" spans="1:8" s="11" customFormat="1">
      <c r="A66" s="23">
        <v>180</v>
      </c>
      <c r="B66" s="23" t="s">
        <v>14</v>
      </c>
      <c r="C66" s="23">
        <f t="shared" ref="C66:C97" si="2">ROUND((E66+F66)/(G66+H66)*100,0)</f>
        <v>3</v>
      </c>
      <c r="D66" s="23">
        <v>2</v>
      </c>
      <c r="E66" s="17">
        <v>28</v>
      </c>
      <c r="F66" s="17">
        <v>171</v>
      </c>
      <c r="G66" s="17">
        <v>3578</v>
      </c>
      <c r="H66" s="17">
        <v>2530</v>
      </c>
    </row>
    <row r="67" spans="1:8" s="11" customFormat="1">
      <c r="A67" s="13">
        <v>169</v>
      </c>
      <c r="B67" s="13" t="s">
        <v>11</v>
      </c>
      <c r="C67" s="13">
        <f t="shared" si="2"/>
        <v>2</v>
      </c>
      <c r="D67" s="13">
        <v>5</v>
      </c>
      <c r="E67" s="17">
        <v>765</v>
      </c>
      <c r="F67" s="17">
        <v>874</v>
      </c>
      <c r="G67" s="17">
        <v>48952</v>
      </c>
      <c r="H67" s="17">
        <v>44200</v>
      </c>
    </row>
    <row r="68" spans="1:8" s="11" customFormat="1">
      <c r="A68" s="23">
        <v>270</v>
      </c>
      <c r="B68" s="23" t="s">
        <v>38</v>
      </c>
      <c r="C68" s="23">
        <f t="shared" si="2"/>
        <v>2</v>
      </c>
      <c r="D68" s="23">
        <v>4</v>
      </c>
      <c r="E68" s="17">
        <v>580</v>
      </c>
      <c r="F68" s="17">
        <v>16</v>
      </c>
      <c r="G68" s="17">
        <v>25482</v>
      </c>
      <c r="H68" s="17">
        <v>6617</v>
      </c>
    </row>
    <row r="69" spans="1:8" s="11" customFormat="1">
      <c r="A69" s="23">
        <v>2406</v>
      </c>
      <c r="B69" s="23" t="s">
        <v>66</v>
      </c>
      <c r="C69" s="23">
        <f t="shared" si="2"/>
        <v>2</v>
      </c>
      <c r="D69" s="23">
        <v>4</v>
      </c>
      <c r="E69" s="17">
        <v>230</v>
      </c>
      <c r="F69" s="17">
        <v>250</v>
      </c>
      <c r="G69" s="17">
        <v>9750</v>
      </c>
      <c r="H69" s="17">
        <v>11460</v>
      </c>
    </row>
    <row r="70" spans="1:8" s="11" customFormat="1">
      <c r="A70" s="23">
        <v>235</v>
      </c>
      <c r="B70" s="23" t="s">
        <v>29</v>
      </c>
      <c r="C70" s="23">
        <f t="shared" si="2"/>
        <v>2</v>
      </c>
      <c r="D70" s="23">
        <v>2</v>
      </c>
      <c r="E70" s="17">
        <v>156</v>
      </c>
      <c r="F70" s="17">
        <v>0</v>
      </c>
      <c r="G70" s="17">
        <v>6113</v>
      </c>
      <c r="H70" s="17">
        <v>2501</v>
      </c>
    </row>
    <row r="71" spans="1:8" s="11" customFormat="1">
      <c r="A71" s="23">
        <v>100001533</v>
      </c>
      <c r="B71" s="23" t="s">
        <v>95</v>
      </c>
      <c r="C71" s="23">
        <f t="shared" si="2"/>
        <v>1</v>
      </c>
      <c r="D71" s="23">
        <v>5</v>
      </c>
      <c r="E71" s="17">
        <v>1598</v>
      </c>
      <c r="F71" s="17">
        <v>571</v>
      </c>
      <c r="G71" s="17">
        <v>117163</v>
      </c>
      <c r="H71" s="17">
        <v>119137</v>
      </c>
    </row>
    <row r="72" spans="1:8" s="11" customFormat="1">
      <c r="A72" s="23">
        <v>2445</v>
      </c>
      <c r="B72" s="23" t="s">
        <v>76</v>
      </c>
      <c r="C72" s="23">
        <f t="shared" si="2"/>
        <v>1</v>
      </c>
      <c r="D72" s="23">
        <v>5</v>
      </c>
      <c r="E72" s="17">
        <v>4091</v>
      </c>
      <c r="F72" s="17">
        <v>513</v>
      </c>
      <c r="G72" s="17">
        <v>254845</v>
      </c>
      <c r="H72" s="17">
        <v>371793</v>
      </c>
    </row>
    <row r="73" spans="1:8" s="11" customFormat="1">
      <c r="A73" s="13">
        <v>138</v>
      </c>
      <c r="B73" s="13" t="s">
        <v>2</v>
      </c>
      <c r="C73" s="13">
        <f t="shared" si="2"/>
        <v>1</v>
      </c>
      <c r="D73" s="13">
        <v>5</v>
      </c>
      <c r="E73" s="17">
        <v>548</v>
      </c>
      <c r="F73" s="17">
        <v>494</v>
      </c>
      <c r="G73" s="17">
        <v>33740</v>
      </c>
      <c r="H73" s="17">
        <v>36523</v>
      </c>
    </row>
    <row r="74" spans="1:8" s="11" customFormat="1">
      <c r="A74" s="23">
        <v>2390</v>
      </c>
      <c r="B74" s="23" t="s">
        <v>58</v>
      </c>
      <c r="C74" s="23">
        <f t="shared" si="2"/>
        <v>1</v>
      </c>
      <c r="D74" s="23">
        <v>3</v>
      </c>
      <c r="E74" s="17">
        <v>163</v>
      </c>
      <c r="F74" s="17">
        <v>0</v>
      </c>
      <c r="G74" s="17">
        <v>10520</v>
      </c>
      <c r="H74" s="17">
        <v>5708</v>
      </c>
    </row>
    <row r="75" spans="1:8" s="11" customFormat="1">
      <c r="A75" s="23">
        <v>2418</v>
      </c>
      <c r="B75" s="23" t="s">
        <v>68</v>
      </c>
      <c r="C75" s="23">
        <f t="shared" si="2"/>
        <v>1</v>
      </c>
      <c r="D75" s="23">
        <v>2</v>
      </c>
      <c r="E75" s="17">
        <v>95</v>
      </c>
      <c r="F75" s="17">
        <v>0</v>
      </c>
      <c r="G75" s="17">
        <v>5674</v>
      </c>
      <c r="H75" s="17">
        <v>5474</v>
      </c>
    </row>
    <row r="76" spans="1:8" s="11" customFormat="1">
      <c r="A76" s="13">
        <v>151</v>
      </c>
      <c r="B76" s="13" t="s">
        <v>8</v>
      </c>
      <c r="C76" s="13">
        <f t="shared" si="2"/>
        <v>1</v>
      </c>
      <c r="D76" s="13">
        <v>1</v>
      </c>
      <c r="E76" s="17">
        <v>5</v>
      </c>
      <c r="F76" s="17">
        <v>0</v>
      </c>
      <c r="G76" s="17">
        <v>431</v>
      </c>
      <c r="H76" s="17">
        <v>84</v>
      </c>
    </row>
    <row r="77" spans="1:8" s="11" customFormat="1">
      <c r="A77" s="23">
        <v>306</v>
      </c>
      <c r="B77" s="23" t="s">
        <v>45</v>
      </c>
      <c r="C77" s="23">
        <f t="shared" si="2"/>
        <v>0</v>
      </c>
      <c r="D77" s="23">
        <v>5</v>
      </c>
      <c r="E77" s="17">
        <v>0</v>
      </c>
      <c r="F77" s="17">
        <v>0</v>
      </c>
      <c r="G77" s="17">
        <v>28088</v>
      </c>
      <c r="H77" s="17">
        <v>16398</v>
      </c>
    </row>
    <row r="78" spans="1:8" s="11" customFormat="1">
      <c r="A78" s="23">
        <v>191</v>
      </c>
      <c r="B78" s="23" t="s">
        <v>17</v>
      </c>
      <c r="C78" s="23">
        <f t="shared" si="2"/>
        <v>0</v>
      </c>
      <c r="D78" s="23">
        <v>5</v>
      </c>
      <c r="E78" s="17">
        <v>0</v>
      </c>
      <c r="F78" s="17">
        <v>0</v>
      </c>
      <c r="G78" s="17">
        <v>32011</v>
      </c>
      <c r="H78" s="17">
        <v>24964</v>
      </c>
    </row>
    <row r="79" spans="1:8" s="11" customFormat="1">
      <c r="A79" s="23">
        <v>197</v>
      </c>
      <c r="B79" s="23" t="s">
        <v>20</v>
      </c>
      <c r="C79" s="23">
        <f t="shared" si="2"/>
        <v>0</v>
      </c>
      <c r="D79" s="23">
        <v>5</v>
      </c>
      <c r="E79" s="17">
        <v>0</v>
      </c>
      <c r="F79" s="17">
        <v>0</v>
      </c>
      <c r="G79" s="17">
        <v>19000</v>
      </c>
      <c r="H79" s="17">
        <v>28590</v>
      </c>
    </row>
    <row r="80" spans="1:8" s="11" customFormat="1">
      <c r="A80" s="13">
        <v>141</v>
      </c>
      <c r="B80" s="13" t="s">
        <v>3</v>
      </c>
      <c r="C80" s="13">
        <f t="shared" si="2"/>
        <v>0</v>
      </c>
      <c r="D80" s="13">
        <v>5</v>
      </c>
      <c r="E80" s="17">
        <v>0</v>
      </c>
      <c r="F80" s="17">
        <v>0</v>
      </c>
      <c r="G80" s="17">
        <v>35517</v>
      </c>
      <c r="H80" s="17">
        <v>24930</v>
      </c>
    </row>
    <row r="81" spans="1:8" s="11" customFormat="1">
      <c r="A81" s="23">
        <v>212</v>
      </c>
      <c r="B81" s="23" t="s">
        <v>24</v>
      </c>
      <c r="C81" s="23">
        <f t="shared" si="2"/>
        <v>0</v>
      </c>
      <c r="D81" s="23">
        <v>5</v>
      </c>
      <c r="E81" s="17">
        <v>0</v>
      </c>
      <c r="F81" s="17">
        <v>0</v>
      </c>
      <c r="G81" s="17">
        <v>31795278</v>
      </c>
      <c r="H81" s="17">
        <v>1798</v>
      </c>
    </row>
    <row r="82" spans="1:8" s="11" customFormat="1">
      <c r="A82" s="23">
        <v>207</v>
      </c>
      <c r="B82" s="23" t="s">
        <v>23</v>
      </c>
      <c r="C82" s="23">
        <f t="shared" si="2"/>
        <v>0</v>
      </c>
      <c r="D82" s="23">
        <v>4</v>
      </c>
      <c r="E82" s="17">
        <v>0</v>
      </c>
      <c r="F82" s="17">
        <v>0</v>
      </c>
      <c r="G82" s="17">
        <v>20000</v>
      </c>
      <c r="H82" s="17">
        <v>6000</v>
      </c>
    </row>
    <row r="83" spans="1:8" s="11" customFormat="1">
      <c r="A83" s="23">
        <v>2450</v>
      </c>
      <c r="B83" s="23" t="s">
        <v>80</v>
      </c>
      <c r="C83" s="23">
        <f t="shared" si="2"/>
        <v>0</v>
      </c>
      <c r="D83" s="23">
        <v>4</v>
      </c>
      <c r="E83" s="17">
        <v>0</v>
      </c>
      <c r="F83" s="17">
        <v>0</v>
      </c>
      <c r="G83" s="17">
        <v>18079</v>
      </c>
      <c r="H83" s="17">
        <v>18965</v>
      </c>
    </row>
    <row r="84" spans="1:8" s="11" customFormat="1">
      <c r="A84" s="13">
        <v>167</v>
      </c>
      <c r="B84" s="13" t="s">
        <v>10</v>
      </c>
      <c r="C84" s="13">
        <f t="shared" si="2"/>
        <v>0</v>
      </c>
      <c r="D84" s="13">
        <v>4</v>
      </c>
      <c r="E84" s="17">
        <v>0</v>
      </c>
      <c r="F84" s="17">
        <v>0</v>
      </c>
      <c r="G84" s="17">
        <v>15948</v>
      </c>
      <c r="H84" s="17">
        <v>20419</v>
      </c>
    </row>
    <row r="85" spans="1:8" s="11" customFormat="1">
      <c r="A85" s="23">
        <v>248</v>
      </c>
      <c r="B85" s="23" t="s">
        <v>34</v>
      </c>
      <c r="C85" s="23">
        <f t="shared" si="2"/>
        <v>0</v>
      </c>
      <c r="D85" s="23">
        <v>4</v>
      </c>
      <c r="E85" s="17">
        <v>0</v>
      </c>
      <c r="F85" s="17">
        <v>0</v>
      </c>
      <c r="G85" s="17">
        <v>24744</v>
      </c>
      <c r="H85" s="17">
        <v>19142</v>
      </c>
    </row>
    <row r="86" spans="1:8" s="11" customFormat="1">
      <c r="A86" s="23">
        <v>4874</v>
      </c>
      <c r="B86" s="23" t="s">
        <v>86</v>
      </c>
      <c r="C86" s="23">
        <f t="shared" si="2"/>
        <v>0</v>
      </c>
      <c r="D86" s="23">
        <v>3</v>
      </c>
      <c r="E86" s="17">
        <v>0</v>
      </c>
      <c r="F86" s="17">
        <v>0</v>
      </c>
      <c r="G86" s="17">
        <v>9564</v>
      </c>
      <c r="H86" s="17">
        <v>8889</v>
      </c>
    </row>
    <row r="87" spans="1:8" s="11" customFormat="1">
      <c r="A87" s="23">
        <v>11934</v>
      </c>
      <c r="B87" s="23" t="s">
        <v>90</v>
      </c>
      <c r="C87" s="23">
        <f t="shared" si="2"/>
        <v>0</v>
      </c>
      <c r="D87" s="23">
        <v>3</v>
      </c>
      <c r="E87" s="17">
        <v>0</v>
      </c>
      <c r="F87" s="17">
        <v>0</v>
      </c>
      <c r="G87" s="17">
        <v>8240</v>
      </c>
      <c r="H87" s="17">
        <v>4052</v>
      </c>
    </row>
    <row r="88" spans="1:8" s="11" customFormat="1">
      <c r="A88" s="23">
        <v>264</v>
      </c>
      <c r="B88" s="23" t="s">
        <v>37</v>
      </c>
      <c r="C88" s="23">
        <f t="shared" si="2"/>
        <v>0</v>
      </c>
      <c r="D88" s="23">
        <v>3</v>
      </c>
      <c r="E88" s="17">
        <v>0</v>
      </c>
      <c r="F88" s="17">
        <v>0</v>
      </c>
      <c r="G88" s="17">
        <v>8811</v>
      </c>
      <c r="H88" s="17">
        <v>11240</v>
      </c>
    </row>
    <row r="89" spans="1:8" s="11" customFormat="1">
      <c r="A89" s="23">
        <v>313</v>
      </c>
      <c r="B89" s="23" t="s">
        <v>49</v>
      </c>
      <c r="C89" s="23">
        <f t="shared" si="2"/>
        <v>0</v>
      </c>
      <c r="D89" s="23">
        <v>3</v>
      </c>
      <c r="E89" s="17">
        <v>0</v>
      </c>
      <c r="F89" s="17">
        <v>0</v>
      </c>
      <c r="G89" s="17">
        <v>10304</v>
      </c>
      <c r="H89" s="17">
        <v>6188</v>
      </c>
    </row>
    <row r="90" spans="1:8" s="11" customFormat="1">
      <c r="A90" s="23">
        <v>2395</v>
      </c>
      <c r="B90" s="23" t="s">
        <v>61</v>
      </c>
      <c r="C90" s="23">
        <f t="shared" si="2"/>
        <v>0</v>
      </c>
      <c r="D90" s="23">
        <v>3</v>
      </c>
      <c r="E90" s="17">
        <v>0</v>
      </c>
      <c r="F90" s="17">
        <v>0</v>
      </c>
      <c r="G90" s="17">
        <v>10402</v>
      </c>
      <c r="H90" s="17">
        <v>4073</v>
      </c>
    </row>
    <row r="91" spans="1:8" s="11" customFormat="1">
      <c r="A91" s="23">
        <v>195</v>
      </c>
      <c r="B91" s="23" t="s">
        <v>18</v>
      </c>
      <c r="C91" s="23">
        <f t="shared" si="2"/>
        <v>0</v>
      </c>
      <c r="D91" s="23">
        <v>2</v>
      </c>
      <c r="E91" s="17">
        <v>0</v>
      </c>
      <c r="F91" s="17">
        <v>0</v>
      </c>
      <c r="G91" s="17">
        <v>2790</v>
      </c>
      <c r="H91" s="17">
        <v>2270</v>
      </c>
    </row>
    <row r="92" spans="1:8" s="11" customFormat="1">
      <c r="A92" s="23">
        <v>100004200</v>
      </c>
      <c r="B92" s="23" t="s">
        <v>99</v>
      </c>
      <c r="C92" s="23">
        <f t="shared" si="2"/>
        <v>0</v>
      </c>
      <c r="D92" s="23">
        <v>2</v>
      </c>
      <c r="E92" s="17">
        <v>0</v>
      </c>
      <c r="F92" s="17">
        <v>0</v>
      </c>
      <c r="G92" s="17">
        <v>2411</v>
      </c>
      <c r="H92" s="17">
        <v>3066</v>
      </c>
    </row>
    <row r="93" spans="1:8" s="11" customFormat="1">
      <c r="A93" s="23">
        <v>260</v>
      </c>
      <c r="B93" s="23" t="s">
        <v>35</v>
      </c>
      <c r="C93" s="23">
        <f t="shared" si="2"/>
        <v>0</v>
      </c>
      <c r="D93" s="23">
        <v>2</v>
      </c>
      <c r="E93" s="17">
        <v>0</v>
      </c>
      <c r="F93" s="17">
        <v>0</v>
      </c>
      <c r="G93" s="17">
        <v>4081</v>
      </c>
      <c r="H93" s="17">
        <v>3738</v>
      </c>
    </row>
    <row r="94" spans="1:8" s="11" customFormat="1">
      <c r="A94" s="23">
        <v>100003146</v>
      </c>
      <c r="B94" s="23" t="s">
        <v>97</v>
      </c>
      <c r="C94" s="23">
        <f t="shared" si="2"/>
        <v>0</v>
      </c>
      <c r="D94" s="23">
        <v>2</v>
      </c>
      <c r="E94" s="17">
        <v>0</v>
      </c>
      <c r="F94" s="17">
        <v>0</v>
      </c>
      <c r="G94" s="17">
        <v>3187</v>
      </c>
      <c r="H94" s="17">
        <v>1664</v>
      </c>
    </row>
    <row r="95" spans="1:8" s="11" customFormat="1">
      <c r="A95" s="23">
        <v>7953</v>
      </c>
      <c r="B95" s="23" t="s">
        <v>88</v>
      </c>
      <c r="C95" s="23">
        <f t="shared" si="2"/>
        <v>0</v>
      </c>
      <c r="D95" s="23">
        <v>2</v>
      </c>
      <c r="E95" s="17">
        <v>0</v>
      </c>
      <c r="F95" s="17">
        <v>2</v>
      </c>
      <c r="G95" s="17">
        <v>5023</v>
      </c>
      <c r="H95" s="17">
        <v>806</v>
      </c>
    </row>
    <row r="96" spans="1:8" s="11" customFormat="1">
      <c r="A96" s="13">
        <v>200006803</v>
      </c>
      <c r="B96" s="13" t="s">
        <v>101</v>
      </c>
      <c r="C96" s="13">
        <f t="shared" si="2"/>
        <v>0</v>
      </c>
      <c r="D96" s="13">
        <v>1</v>
      </c>
      <c r="E96" s="17">
        <v>0</v>
      </c>
      <c r="F96" s="17">
        <v>0</v>
      </c>
      <c r="G96" s="17">
        <v>10</v>
      </c>
      <c r="H96" s="17">
        <v>0</v>
      </c>
    </row>
    <row r="97" spans="1:8" s="11" customFormat="1">
      <c r="A97" s="23">
        <v>241</v>
      </c>
      <c r="B97" s="23" t="s">
        <v>31</v>
      </c>
      <c r="C97" s="23">
        <f t="shared" si="2"/>
        <v>0</v>
      </c>
      <c r="D97" s="23">
        <v>1</v>
      </c>
      <c r="E97" s="17">
        <v>0</v>
      </c>
      <c r="F97" s="17">
        <v>0</v>
      </c>
      <c r="G97" s="17">
        <v>706</v>
      </c>
      <c r="H97" s="17">
        <v>1437</v>
      </c>
    </row>
    <row r="98" spans="1:8" s="11" customFormat="1">
      <c r="A98" s="23">
        <v>1002062</v>
      </c>
      <c r="B98" s="23" t="s">
        <v>93</v>
      </c>
      <c r="C98" s="23">
        <f t="shared" ref="C98:C103" si="3">ROUND((E98+F98)/(G98+H98)*100,0)</f>
        <v>0</v>
      </c>
      <c r="D98" s="23">
        <v>1</v>
      </c>
      <c r="E98" s="17">
        <v>0</v>
      </c>
      <c r="F98" s="17">
        <v>0</v>
      </c>
      <c r="G98" s="17">
        <v>2354</v>
      </c>
      <c r="H98" s="17">
        <v>750</v>
      </c>
    </row>
    <row r="99" spans="1:8" s="11" customFormat="1">
      <c r="A99" s="23">
        <v>100002700</v>
      </c>
      <c r="B99" s="23" t="s">
        <v>96</v>
      </c>
      <c r="C99" s="23">
        <f t="shared" si="3"/>
        <v>0</v>
      </c>
      <c r="D99" s="23">
        <v>1</v>
      </c>
      <c r="E99" s="17">
        <v>0</v>
      </c>
      <c r="F99" s="17">
        <v>0</v>
      </c>
      <c r="G99" s="17">
        <v>573</v>
      </c>
      <c r="H99" s="17">
        <v>1135</v>
      </c>
    </row>
    <row r="100" spans="1:8" s="11" customFormat="1">
      <c r="A100" s="23">
        <v>2451</v>
      </c>
      <c r="B100" s="23" t="s">
        <v>81</v>
      </c>
      <c r="C100" s="23">
        <f t="shared" si="3"/>
        <v>0</v>
      </c>
      <c r="D100" s="23">
        <v>1</v>
      </c>
      <c r="E100" s="17">
        <v>0</v>
      </c>
      <c r="F100" s="17">
        <v>0</v>
      </c>
      <c r="G100" s="17">
        <v>733</v>
      </c>
      <c r="H100" s="17">
        <v>468</v>
      </c>
    </row>
    <row r="101" spans="1:8" s="11" customFormat="1">
      <c r="A101" s="23">
        <v>228</v>
      </c>
      <c r="B101" s="23" t="s">
        <v>28</v>
      </c>
      <c r="C101" s="23">
        <f t="shared" si="3"/>
        <v>0</v>
      </c>
      <c r="D101" s="23">
        <v>1</v>
      </c>
      <c r="E101" s="17">
        <v>0</v>
      </c>
      <c r="F101" s="17">
        <v>0</v>
      </c>
      <c r="G101" s="17">
        <v>1074</v>
      </c>
      <c r="H101" s="17">
        <v>292</v>
      </c>
    </row>
    <row r="102" spans="1:8" s="11" customFormat="1">
      <c r="A102" s="23">
        <v>300</v>
      </c>
      <c r="B102" s="23" t="s">
        <v>44</v>
      </c>
      <c r="C102" s="23">
        <f t="shared" si="3"/>
        <v>0</v>
      </c>
      <c r="D102" s="23">
        <v>1</v>
      </c>
      <c r="E102" s="17">
        <v>0</v>
      </c>
      <c r="F102" s="17">
        <v>0</v>
      </c>
      <c r="G102" s="17">
        <v>2027</v>
      </c>
      <c r="H102" s="17">
        <v>1542</v>
      </c>
    </row>
    <row r="103" spans="1:8">
      <c r="A103" s="23">
        <v>2442</v>
      </c>
      <c r="B103" s="23" t="s">
        <v>73</v>
      </c>
      <c r="C103" s="23">
        <f t="shared" si="3"/>
        <v>0</v>
      </c>
      <c r="D103" s="23">
        <v>1</v>
      </c>
      <c r="E103" s="17">
        <v>0</v>
      </c>
      <c r="F103" s="17">
        <v>0</v>
      </c>
      <c r="G103" s="17">
        <v>388</v>
      </c>
      <c r="H103" s="17">
        <v>197</v>
      </c>
    </row>
  </sheetData>
  <sortState ref="A2:H103">
    <sortCondition descending="1" ref="C2:C103"/>
    <sortCondition descending="1" ref="D2:D103"/>
    <sortCondition ref="B2:B103"/>
  </sortState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92D050"/>
  </sheetPr>
  <dimension ref="A1:O71"/>
  <sheetViews>
    <sheetView workbookViewId="0">
      <selection sqref="A1:A2"/>
    </sheetView>
  </sheetViews>
  <sheetFormatPr baseColWidth="10" defaultColWidth="8.83203125" defaultRowHeight="14" x14ac:dyDescent="0"/>
  <cols>
    <col min="1" max="1" width="11" customWidth="1"/>
    <col min="2" max="2" width="48.5" customWidth="1"/>
    <col min="3" max="3" width="13" customWidth="1"/>
    <col min="4" max="4" width="9.5" customWidth="1"/>
    <col min="5" max="5" width="28.5" customWidth="1"/>
    <col min="6" max="6" width="21.6640625" customWidth="1"/>
    <col min="7" max="7" width="12.1640625" customWidth="1"/>
    <col min="8" max="8" width="16.1640625" customWidth="1"/>
    <col min="9" max="9" width="20.33203125" customWidth="1"/>
    <col min="10" max="10" width="18.83203125" customWidth="1"/>
    <col min="11" max="11" width="21.33203125" customWidth="1"/>
    <col min="12" max="12" width="21.5" customWidth="1"/>
    <col min="13" max="13" width="23.83203125" customWidth="1"/>
    <col min="14" max="14" width="19.5" customWidth="1"/>
    <col min="15" max="15" width="18.6640625" customWidth="1"/>
  </cols>
  <sheetData>
    <row r="1" spans="1:15">
      <c r="A1" s="131" t="s">
        <v>116</v>
      </c>
      <c r="B1" s="131" t="s">
        <v>102</v>
      </c>
      <c r="C1" s="131" t="s">
        <v>114</v>
      </c>
      <c r="D1" s="131" t="s">
        <v>115</v>
      </c>
      <c r="E1" s="1" t="s">
        <v>110</v>
      </c>
      <c r="F1" s="2" t="s">
        <v>111</v>
      </c>
      <c r="G1" s="130" t="s">
        <v>119</v>
      </c>
      <c r="H1" s="130"/>
      <c r="I1" s="130"/>
      <c r="J1" s="130"/>
      <c r="K1" s="130"/>
      <c r="L1" s="130"/>
      <c r="M1" s="130"/>
      <c r="N1" s="130"/>
      <c r="O1" s="130"/>
    </row>
    <row r="2" spans="1:15" ht="98">
      <c r="A2" s="132"/>
      <c r="B2" s="132"/>
      <c r="C2" s="132"/>
      <c r="D2" s="132"/>
      <c r="E2" s="9" t="s">
        <v>117</v>
      </c>
      <c r="F2" s="3" t="s">
        <v>112</v>
      </c>
      <c r="G2" s="4" t="s">
        <v>113</v>
      </c>
      <c r="H2" s="4" t="s">
        <v>103</v>
      </c>
      <c r="I2" s="4" t="s">
        <v>104</v>
      </c>
      <c r="J2" s="4" t="s">
        <v>105</v>
      </c>
      <c r="K2" s="4" t="s">
        <v>106</v>
      </c>
      <c r="L2" s="4" t="s">
        <v>107</v>
      </c>
      <c r="M2" s="4" t="s">
        <v>108</v>
      </c>
      <c r="N2" s="4" t="s">
        <v>109</v>
      </c>
      <c r="O2" s="4" t="s">
        <v>118</v>
      </c>
    </row>
    <row r="3" spans="1:15">
      <c r="A3" s="5">
        <v>100002700</v>
      </c>
      <c r="B3" s="5" t="s">
        <v>96</v>
      </c>
      <c r="C3" s="5">
        <f t="shared" ref="C3:C34" si="0">E3+F3+G3</f>
        <v>90</v>
      </c>
      <c r="D3" s="5">
        <v>5</v>
      </c>
      <c r="E3" s="6">
        <v>40</v>
      </c>
      <c r="F3" s="7">
        <v>19</v>
      </c>
      <c r="G3" s="8">
        <f>ROUND(SUM(H3:N3)/21*26,0)+O3</f>
        <v>31</v>
      </c>
      <c r="H3" s="8"/>
      <c r="I3" s="8">
        <v>4</v>
      </c>
      <c r="J3" s="8">
        <v>5</v>
      </c>
      <c r="K3" s="8">
        <v>4</v>
      </c>
      <c r="L3" s="8">
        <v>0</v>
      </c>
      <c r="M3" s="8">
        <v>0</v>
      </c>
      <c r="N3" s="8">
        <v>1</v>
      </c>
      <c r="O3" s="8">
        <v>14</v>
      </c>
    </row>
    <row r="4" spans="1:15">
      <c r="A4" s="5">
        <v>282</v>
      </c>
      <c r="B4" s="5" t="s">
        <v>40</v>
      </c>
      <c r="C4" s="5">
        <f t="shared" si="0"/>
        <v>89</v>
      </c>
      <c r="D4" s="5">
        <v>4</v>
      </c>
      <c r="E4" s="6">
        <v>40</v>
      </c>
      <c r="F4" s="7">
        <v>20</v>
      </c>
      <c r="G4" s="8">
        <f>ROUND(SUM(H4:N4)/21*26,0)+O4</f>
        <v>29</v>
      </c>
      <c r="H4" s="8"/>
      <c r="I4" s="8">
        <v>5</v>
      </c>
      <c r="J4" s="8">
        <v>5</v>
      </c>
      <c r="K4" s="8">
        <v>4</v>
      </c>
      <c r="L4" s="8">
        <v>0</v>
      </c>
      <c r="M4" s="8">
        <v>0</v>
      </c>
      <c r="N4" s="8">
        <v>1</v>
      </c>
      <c r="O4" s="8">
        <v>10</v>
      </c>
    </row>
    <row r="5" spans="1:15">
      <c r="A5" s="5">
        <v>263</v>
      </c>
      <c r="B5" s="5" t="s">
        <v>36</v>
      </c>
      <c r="C5" s="5">
        <f t="shared" si="0"/>
        <v>88</v>
      </c>
      <c r="D5" s="5">
        <v>4</v>
      </c>
      <c r="E5" s="6">
        <v>40</v>
      </c>
      <c r="F5" s="7">
        <v>20</v>
      </c>
      <c r="G5" s="8">
        <f>ROUND(SUM(H5:N5)/21*26,0)+O5</f>
        <v>28</v>
      </c>
      <c r="H5" s="8"/>
      <c r="I5" s="8">
        <v>5</v>
      </c>
      <c r="J5" s="8">
        <v>4</v>
      </c>
      <c r="K5" s="8">
        <v>4</v>
      </c>
      <c r="L5" s="8">
        <v>0</v>
      </c>
      <c r="M5" s="8">
        <v>3</v>
      </c>
      <c r="N5" s="8">
        <v>1</v>
      </c>
      <c r="O5" s="8">
        <v>7</v>
      </c>
    </row>
    <row r="6" spans="1:15">
      <c r="A6" s="5">
        <v>2453</v>
      </c>
      <c r="B6" s="5" t="s">
        <v>82</v>
      </c>
      <c r="C6" s="5">
        <f t="shared" si="0"/>
        <v>88</v>
      </c>
      <c r="D6" s="5">
        <v>3</v>
      </c>
      <c r="E6" s="6">
        <v>40</v>
      </c>
      <c r="F6" s="7">
        <v>19</v>
      </c>
      <c r="G6" s="8">
        <f>ROUND(SUM(H6:N6),0)+O6</f>
        <v>29</v>
      </c>
      <c r="H6" s="8">
        <v>0</v>
      </c>
      <c r="I6" s="8">
        <v>4</v>
      </c>
      <c r="J6" s="8">
        <v>4</v>
      </c>
      <c r="K6" s="8">
        <v>4</v>
      </c>
      <c r="L6" s="8">
        <v>0</v>
      </c>
      <c r="M6" s="8">
        <v>3</v>
      </c>
      <c r="N6" s="8">
        <v>0</v>
      </c>
      <c r="O6" s="8">
        <v>14</v>
      </c>
    </row>
    <row r="7" spans="1:15">
      <c r="A7" s="5">
        <v>161</v>
      </c>
      <c r="B7" s="5" t="s">
        <v>9</v>
      </c>
      <c r="C7" s="5">
        <f t="shared" si="0"/>
        <v>86</v>
      </c>
      <c r="D7" s="5">
        <v>5</v>
      </c>
      <c r="E7" s="6">
        <v>40</v>
      </c>
      <c r="F7" s="7">
        <v>20</v>
      </c>
      <c r="G7" s="8">
        <f>ROUND(SUM(H7:N7)/21*26,0)+O7</f>
        <v>26</v>
      </c>
      <c r="H7" s="8"/>
      <c r="I7" s="8">
        <v>5</v>
      </c>
      <c r="J7" s="8">
        <v>5</v>
      </c>
      <c r="K7" s="8">
        <v>4</v>
      </c>
      <c r="L7" s="8">
        <v>0</v>
      </c>
      <c r="M7" s="8">
        <v>0</v>
      </c>
      <c r="N7" s="8">
        <v>1</v>
      </c>
      <c r="O7" s="8">
        <v>7</v>
      </c>
    </row>
    <row r="8" spans="1:15">
      <c r="A8" s="5">
        <v>7954</v>
      </c>
      <c r="B8" s="5" t="s">
        <v>89</v>
      </c>
      <c r="C8" s="5">
        <f t="shared" si="0"/>
        <v>86</v>
      </c>
      <c r="D8" s="5">
        <v>5</v>
      </c>
      <c r="E8" s="6">
        <v>40</v>
      </c>
      <c r="F8" s="7">
        <v>20</v>
      </c>
      <c r="G8" s="8">
        <f>ROUND(SUM(H8:N8),0)+O8</f>
        <v>26</v>
      </c>
      <c r="H8" s="8">
        <v>0</v>
      </c>
      <c r="I8" s="8">
        <v>5</v>
      </c>
      <c r="J8" s="8">
        <v>5</v>
      </c>
      <c r="K8" s="8">
        <v>4</v>
      </c>
      <c r="L8" s="8">
        <v>0</v>
      </c>
      <c r="M8" s="8">
        <v>0</v>
      </c>
      <c r="N8" s="8">
        <v>0</v>
      </c>
      <c r="O8" s="8">
        <v>12</v>
      </c>
    </row>
    <row r="9" spans="1:15">
      <c r="A9" s="5">
        <v>2379</v>
      </c>
      <c r="B9" s="5" t="s">
        <v>54</v>
      </c>
      <c r="C9" s="5">
        <f t="shared" si="0"/>
        <v>86</v>
      </c>
      <c r="D9" s="5">
        <v>4</v>
      </c>
      <c r="E9" s="6">
        <v>40</v>
      </c>
      <c r="F9" s="7">
        <v>20</v>
      </c>
      <c r="G9" s="8">
        <f>ROUND(SUM(H9:N9),0)+O9</f>
        <v>26</v>
      </c>
      <c r="H9" s="8">
        <v>5</v>
      </c>
      <c r="I9" s="8">
        <v>4</v>
      </c>
      <c r="J9" s="8">
        <v>5</v>
      </c>
      <c r="K9" s="8">
        <v>4</v>
      </c>
      <c r="L9" s="8">
        <v>0</v>
      </c>
      <c r="M9" s="8">
        <v>0</v>
      </c>
      <c r="N9" s="8">
        <v>0</v>
      </c>
      <c r="O9" s="8">
        <v>8</v>
      </c>
    </row>
    <row r="10" spans="1:15">
      <c r="A10" s="5">
        <v>181</v>
      </c>
      <c r="B10" s="5" t="s">
        <v>15</v>
      </c>
      <c r="C10" s="5">
        <f t="shared" si="0"/>
        <v>85</v>
      </c>
      <c r="D10" s="5">
        <v>1</v>
      </c>
      <c r="E10" s="6">
        <v>40</v>
      </c>
      <c r="F10" s="7">
        <v>20</v>
      </c>
      <c r="G10" s="8">
        <f>ROUND(SUM(H10:N10),0)+O10</f>
        <v>25</v>
      </c>
      <c r="H10" s="8">
        <v>0</v>
      </c>
      <c r="I10" s="8">
        <v>4</v>
      </c>
      <c r="J10" s="8">
        <v>5</v>
      </c>
      <c r="K10" s="8">
        <v>4</v>
      </c>
      <c r="L10" s="8">
        <v>0</v>
      </c>
      <c r="M10" s="8">
        <v>0</v>
      </c>
      <c r="N10" s="8">
        <v>0</v>
      </c>
      <c r="O10" s="8">
        <v>12</v>
      </c>
    </row>
    <row r="11" spans="1:15">
      <c r="A11" s="5">
        <v>2382</v>
      </c>
      <c r="B11" s="5" t="s">
        <v>55</v>
      </c>
      <c r="C11" s="5">
        <f t="shared" si="0"/>
        <v>80</v>
      </c>
      <c r="D11" s="5">
        <v>5</v>
      </c>
      <c r="E11" s="6">
        <v>40</v>
      </c>
      <c r="F11" s="7">
        <v>18</v>
      </c>
      <c r="G11" s="8">
        <f>ROUND(SUM(H11:N11),0)+O11</f>
        <v>22</v>
      </c>
      <c r="H11" s="8">
        <v>0</v>
      </c>
      <c r="I11" s="8">
        <v>0</v>
      </c>
      <c r="J11" s="8">
        <v>5</v>
      </c>
      <c r="K11" s="8">
        <v>4</v>
      </c>
      <c r="L11" s="8">
        <v>3</v>
      </c>
      <c r="M11" s="8">
        <v>0</v>
      </c>
      <c r="N11" s="8">
        <v>0</v>
      </c>
      <c r="O11" s="8">
        <v>10</v>
      </c>
    </row>
    <row r="12" spans="1:15">
      <c r="A12" s="5">
        <v>196</v>
      </c>
      <c r="B12" s="5" t="s">
        <v>19</v>
      </c>
      <c r="C12" s="5">
        <f t="shared" si="0"/>
        <v>80</v>
      </c>
      <c r="D12" s="5">
        <v>5</v>
      </c>
      <c r="E12" s="6">
        <v>40</v>
      </c>
      <c r="F12" s="7">
        <v>19</v>
      </c>
      <c r="G12" s="8">
        <f>ROUND(SUM(H12:N12),0)+O12</f>
        <v>21</v>
      </c>
      <c r="H12" s="8">
        <v>0</v>
      </c>
      <c r="I12" s="8">
        <v>4</v>
      </c>
      <c r="J12" s="8">
        <v>4</v>
      </c>
      <c r="K12" s="8">
        <v>4</v>
      </c>
      <c r="L12" s="8">
        <v>0</v>
      </c>
      <c r="M12" s="8">
        <v>0</v>
      </c>
      <c r="N12" s="8">
        <v>0</v>
      </c>
      <c r="O12" s="8">
        <v>9</v>
      </c>
    </row>
    <row r="13" spans="1:15">
      <c r="A13" s="5">
        <v>138</v>
      </c>
      <c r="B13" s="5" t="s">
        <v>2</v>
      </c>
      <c r="C13" s="5">
        <f t="shared" si="0"/>
        <v>80</v>
      </c>
      <c r="D13" s="5">
        <v>5</v>
      </c>
      <c r="E13" s="6">
        <v>40</v>
      </c>
      <c r="F13" s="7">
        <v>20</v>
      </c>
      <c r="G13" s="8">
        <f>ROUND(SUM(H13:N13)/21*26,0)+O13</f>
        <v>20</v>
      </c>
      <c r="H13" s="8"/>
      <c r="I13" s="8">
        <v>0</v>
      </c>
      <c r="J13" s="8">
        <v>5</v>
      </c>
      <c r="K13" s="8">
        <v>0</v>
      </c>
      <c r="L13" s="8">
        <v>0</v>
      </c>
      <c r="M13" s="8">
        <v>0</v>
      </c>
      <c r="N13" s="8">
        <v>0</v>
      </c>
      <c r="O13" s="8">
        <v>14</v>
      </c>
    </row>
    <row r="14" spans="1:15">
      <c r="A14" s="5">
        <v>2456</v>
      </c>
      <c r="B14" s="5" t="s">
        <v>84</v>
      </c>
      <c r="C14" s="5">
        <f t="shared" si="0"/>
        <v>80</v>
      </c>
      <c r="D14" s="5">
        <v>4</v>
      </c>
      <c r="E14" s="6">
        <v>40</v>
      </c>
      <c r="F14" s="7">
        <v>15</v>
      </c>
      <c r="G14" s="8">
        <f>ROUND(SUM(H14:N14),0)+O14</f>
        <v>25</v>
      </c>
      <c r="H14" s="8">
        <v>0</v>
      </c>
      <c r="I14" s="8">
        <v>4</v>
      </c>
      <c r="J14" s="8">
        <v>5</v>
      </c>
      <c r="K14" s="8">
        <v>4</v>
      </c>
      <c r="L14" s="8">
        <v>0</v>
      </c>
      <c r="M14" s="8">
        <v>0</v>
      </c>
      <c r="N14" s="8">
        <v>0</v>
      </c>
      <c r="O14" s="8">
        <v>12</v>
      </c>
    </row>
    <row r="15" spans="1:15">
      <c r="A15" s="5">
        <v>100001520</v>
      </c>
      <c r="B15" s="5" t="s">
        <v>94</v>
      </c>
      <c r="C15" s="5">
        <f t="shared" si="0"/>
        <v>79</v>
      </c>
      <c r="D15" s="5">
        <v>5</v>
      </c>
      <c r="E15" s="6">
        <v>40</v>
      </c>
      <c r="F15" s="7">
        <v>11</v>
      </c>
      <c r="G15" s="8">
        <f>ROUND(SUM(H15:N15)/21*26,0)+O15</f>
        <v>28</v>
      </c>
      <c r="H15" s="8"/>
      <c r="I15" s="8">
        <v>4</v>
      </c>
      <c r="J15" s="8">
        <v>5</v>
      </c>
      <c r="K15" s="8">
        <v>4</v>
      </c>
      <c r="L15" s="8">
        <v>0</v>
      </c>
      <c r="M15" s="8">
        <v>0</v>
      </c>
      <c r="N15" s="8">
        <v>0</v>
      </c>
      <c r="O15" s="8">
        <v>12</v>
      </c>
    </row>
    <row r="16" spans="1:15">
      <c r="A16" s="5">
        <v>2437</v>
      </c>
      <c r="B16" s="5" t="s">
        <v>70</v>
      </c>
      <c r="C16" s="5">
        <f t="shared" si="0"/>
        <v>79</v>
      </c>
      <c r="D16" s="5">
        <v>4</v>
      </c>
      <c r="E16" s="6">
        <v>40</v>
      </c>
      <c r="F16" s="7">
        <v>20</v>
      </c>
      <c r="G16" s="8">
        <f>ROUND(SUM(H16:N16),0)+O16</f>
        <v>19</v>
      </c>
      <c r="H16" s="8">
        <v>0</v>
      </c>
      <c r="I16" s="8">
        <v>0</v>
      </c>
      <c r="J16" s="8">
        <v>5</v>
      </c>
      <c r="K16" s="8">
        <v>0</v>
      </c>
      <c r="L16" s="8">
        <v>0</v>
      </c>
      <c r="M16" s="8">
        <v>0</v>
      </c>
      <c r="N16" s="8">
        <v>0</v>
      </c>
      <c r="O16" s="8">
        <v>14</v>
      </c>
    </row>
    <row r="17" spans="1:15">
      <c r="A17" s="5">
        <v>292</v>
      </c>
      <c r="B17" s="5" t="s">
        <v>42</v>
      </c>
      <c r="C17" s="5">
        <f t="shared" si="0"/>
        <v>79</v>
      </c>
      <c r="D17" s="5">
        <v>4</v>
      </c>
      <c r="E17" s="6">
        <v>40</v>
      </c>
      <c r="F17" s="7">
        <v>14</v>
      </c>
      <c r="G17" s="8">
        <f>ROUND(SUM(H17:N17),0)+O17</f>
        <v>25</v>
      </c>
      <c r="H17" s="8">
        <v>0</v>
      </c>
      <c r="I17" s="8">
        <v>4</v>
      </c>
      <c r="J17" s="8">
        <v>5</v>
      </c>
      <c r="K17" s="8">
        <v>4</v>
      </c>
      <c r="L17" s="8">
        <v>0</v>
      </c>
      <c r="M17" s="8">
        <v>0</v>
      </c>
      <c r="N17" s="8">
        <v>0</v>
      </c>
      <c r="O17" s="8">
        <v>12</v>
      </c>
    </row>
    <row r="18" spans="1:15">
      <c r="A18" s="5">
        <v>137</v>
      </c>
      <c r="B18" s="5" t="s">
        <v>1</v>
      </c>
      <c r="C18" s="5">
        <f t="shared" si="0"/>
        <v>79</v>
      </c>
      <c r="D18" s="5">
        <v>2</v>
      </c>
      <c r="E18" s="6">
        <v>40</v>
      </c>
      <c r="F18" s="7">
        <v>19</v>
      </c>
      <c r="G18" s="8">
        <f>ROUND(SUM(H18:N18)/21*26,0)+O18</f>
        <v>20</v>
      </c>
      <c r="H18" s="8"/>
      <c r="I18" s="8">
        <v>0</v>
      </c>
      <c r="J18" s="8">
        <v>4</v>
      </c>
      <c r="K18" s="8">
        <v>4</v>
      </c>
      <c r="L18" s="8">
        <v>0</v>
      </c>
      <c r="M18" s="8">
        <v>0</v>
      </c>
      <c r="N18" s="8">
        <v>1</v>
      </c>
      <c r="O18" s="8">
        <v>9</v>
      </c>
    </row>
    <row r="19" spans="1:15">
      <c r="A19" s="5">
        <v>2398</v>
      </c>
      <c r="B19" s="5" t="s">
        <v>63</v>
      </c>
      <c r="C19" s="5">
        <f t="shared" si="0"/>
        <v>79</v>
      </c>
      <c r="D19" s="5">
        <v>2</v>
      </c>
      <c r="E19" s="6">
        <v>40</v>
      </c>
      <c r="F19" s="7">
        <v>18</v>
      </c>
      <c r="G19" s="8">
        <f>ROUND(SUM(H19:N19)/21*26,0)+O19</f>
        <v>21</v>
      </c>
      <c r="H19" s="8"/>
      <c r="I19" s="8">
        <v>0</v>
      </c>
      <c r="J19" s="8">
        <v>4</v>
      </c>
      <c r="K19" s="8">
        <v>4</v>
      </c>
      <c r="L19" s="8">
        <v>0</v>
      </c>
      <c r="M19" s="8">
        <v>0</v>
      </c>
      <c r="N19" s="8">
        <v>0</v>
      </c>
      <c r="O19" s="8">
        <v>11</v>
      </c>
    </row>
    <row r="20" spans="1:15">
      <c r="A20" s="5">
        <v>207</v>
      </c>
      <c r="B20" s="5" t="s">
        <v>23</v>
      </c>
      <c r="C20" s="5">
        <f t="shared" si="0"/>
        <v>78</v>
      </c>
      <c r="D20" s="5">
        <v>4</v>
      </c>
      <c r="E20" s="6">
        <v>40</v>
      </c>
      <c r="F20" s="7">
        <v>15</v>
      </c>
      <c r="G20" s="8">
        <f>ROUND(SUM(H20:N20)/11*26,0)+O20</f>
        <v>23</v>
      </c>
      <c r="H20" s="8"/>
      <c r="I20" s="8"/>
      <c r="J20" s="8"/>
      <c r="K20" s="8">
        <v>4</v>
      </c>
      <c r="L20" s="8">
        <v>0</v>
      </c>
      <c r="M20" s="8">
        <v>0</v>
      </c>
      <c r="N20" s="8">
        <v>0</v>
      </c>
      <c r="O20" s="8">
        <v>14</v>
      </c>
    </row>
    <row r="21" spans="1:15">
      <c r="A21" s="5">
        <v>2377</v>
      </c>
      <c r="B21" s="5" t="s">
        <v>52</v>
      </c>
      <c r="C21" s="5">
        <f t="shared" si="0"/>
        <v>75</v>
      </c>
      <c r="D21" s="5">
        <v>5</v>
      </c>
      <c r="E21" s="6">
        <v>40</v>
      </c>
      <c r="F21" s="7">
        <v>19</v>
      </c>
      <c r="G21" s="8">
        <f>ROUND(SUM(H21:N21),0)+O21</f>
        <v>16</v>
      </c>
      <c r="H21" s="8">
        <v>0</v>
      </c>
      <c r="I21" s="8">
        <v>0</v>
      </c>
      <c r="J21" s="8">
        <v>0</v>
      </c>
      <c r="K21" s="8">
        <v>4</v>
      </c>
      <c r="L21" s="8">
        <v>0</v>
      </c>
      <c r="M21" s="8">
        <v>0</v>
      </c>
      <c r="N21" s="8">
        <v>0</v>
      </c>
      <c r="O21" s="8">
        <v>12</v>
      </c>
    </row>
    <row r="22" spans="1:15">
      <c r="A22" s="5">
        <v>2441</v>
      </c>
      <c r="B22" s="5" t="s">
        <v>72</v>
      </c>
      <c r="C22" s="5">
        <f t="shared" si="0"/>
        <v>75</v>
      </c>
      <c r="D22" s="5">
        <v>5</v>
      </c>
      <c r="E22" s="6">
        <v>33</v>
      </c>
      <c r="F22" s="7">
        <v>17</v>
      </c>
      <c r="G22" s="8">
        <f>ROUND(SUM(H22:N22)/21*26,0)+O22</f>
        <v>25</v>
      </c>
      <c r="H22" s="8"/>
      <c r="I22" s="8">
        <v>4</v>
      </c>
      <c r="J22" s="8">
        <v>5</v>
      </c>
      <c r="K22" s="8">
        <v>4</v>
      </c>
      <c r="L22" s="8">
        <v>0</v>
      </c>
      <c r="M22" s="8">
        <v>0</v>
      </c>
      <c r="N22" s="8">
        <v>0</v>
      </c>
      <c r="O22" s="8">
        <v>9</v>
      </c>
    </row>
    <row r="23" spans="1:15">
      <c r="A23" s="5">
        <v>2440</v>
      </c>
      <c r="B23" s="5" t="s">
        <v>71</v>
      </c>
      <c r="C23" s="5">
        <f t="shared" si="0"/>
        <v>75</v>
      </c>
      <c r="D23" s="5">
        <v>3</v>
      </c>
      <c r="E23" s="6">
        <v>40</v>
      </c>
      <c r="F23" s="7">
        <v>20</v>
      </c>
      <c r="G23" s="8">
        <f>ROUND(SUM(H23:N23)/21*26,0)+O23</f>
        <v>15</v>
      </c>
      <c r="H23" s="8"/>
      <c r="I23" s="8">
        <v>0</v>
      </c>
      <c r="J23" s="8">
        <v>0</v>
      </c>
      <c r="K23" s="8">
        <v>4</v>
      </c>
      <c r="L23" s="8">
        <v>0</v>
      </c>
      <c r="M23" s="8">
        <v>0</v>
      </c>
      <c r="N23" s="8">
        <v>0</v>
      </c>
      <c r="O23" s="8">
        <v>10</v>
      </c>
    </row>
    <row r="24" spans="1:15">
      <c r="A24" s="5">
        <v>2448</v>
      </c>
      <c r="B24" s="5" t="s">
        <v>78</v>
      </c>
      <c r="C24" s="5">
        <f t="shared" si="0"/>
        <v>74</v>
      </c>
      <c r="D24" s="5">
        <v>4</v>
      </c>
      <c r="E24" s="6">
        <v>40</v>
      </c>
      <c r="F24" s="7">
        <v>14</v>
      </c>
      <c r="G24" s="8">
        <f>ROUND(SUM(H24:N24),0)+O24</f>
        <v>20</v>
      </c>
      <c r="H24" s="8">
        <v>5</v>
      </c>
      <c r="I24" s="8">
        <v>0</v>
      </c>
      <c r="J24" s="8">
        <v>0</v>
      </c>
      <c r="K24" s="8">
        <v>4</v>
      </c>
      <c r="L24" s="8">
        <v>0</v>
      </c>
      <c r="M24" s="8">
        <v>0</v>
      </c>
      <c r="N24" s="8">
        <v>0</v>
      </c>
      <c r="O24" s="8">
        <v>11</v>
      </c>
    </row>
    <row r="25" spans="1:15">
      <c r="A25" s="5">
        <v>2376</v>
      </c>
      <c r="B25" s="5" t="s">
        <v>51</v>
      </c>
      <c r="C25" s="5">
        <f t="shared" si="0"/>
        <v>73</v>
      </c>
      <c r="D25" s="5">
        <v>4</v>
      </c>
      <c r="E25" s="6">
        <v>40</v>
      </c>
      <c r="F25" s="7">
        <v>9</v>
      </c>
      <c r="G25" s="8">
        <f>ROUND(SUM(H25:N25),0)+O25</f>
        <v>24</v>
      </c>
      <c r="H25" s="8">
        <v>0</v>
      </c>
      <c r="I25" s="8">
        <v>0</v>
      </c>
      <c r="J25" s="8">
        <v>5</v>
      </c>
      <c r="K25" s="8">
        <v>4</v>
      </c>
      <c r="L25" s="8">
        <v>0</v>
      </c>
      <c r="M25" s="8">
        <v>0</v>
      </c>
      <c r="N25" s="8">
        <v>1</v>
      </c>
      <c r="O25" s="8">
        <v>14</v>
      </c>
    </row>
    <row r="26" spans="1:15">
      <c r="A26" s="5">
        <v>149</v>
      </c>
      <c r="B26" s="5" t="s">
        <v>6</v>
      </c>
      <c r="C26" s="5">
        <f t="shared" si="0"/>
        <v>73</v>
      </c>
      <c r="D26" s="5">
        <v>2</v>
      </c>
      <c r="E26" s="6">
        <v>40</v>
      </c>
      <c r="F26" s="7">
        <v>8</v>
      </c>
      <c r="G26" s="8">
        <f>ROUND(SUM(H26:N26)/21*26,0)+O26</f>
        <v>25</v>
      </c>
      <c r="H26" s="8"/>
      <c r="I26" s="8">
        <v>0</v>
      </c>
      <c r="J26" s="8">
        <v>5</v>
      </c>
      <c r="K26" s="8">
        <v>4</v>
      </c>
      <c r="L26" s="8">
        <v>0</v>
      </c>
      <c r="M26" s="8">
        <v>0</v>
      </c>
      <c r="N26" s="8">
        <v>0</v>
      </c>
      <c r="O26" s="8">
        <v>14</v>
      </c>
    </row>
    <row r="27" spans="1:15">
      <c r="A27" s="5">
        <v>2449</v>
      </c>
      <c r="B27" s="5" t="s">
        <v>79</v>
      </c>
      <c r="C27" s="5">
        <f t="shared" si="0"/>
        <v>72</v>
      </c>
      <c r="D27" s="5">
        <v>4</v>
      </c>
      <c r="E27" s="6">
        <v>40</v>
      </c>
      <c r="F27" s="7">
        <v>4</v>
      </c>
      <c r="G27" s="8">
        <f>ROUND(SUM(H27:N27),0)+O27</f>
        <v>28</v>
      </c>
      <c r="H27" s="8">
        <v>0</v>
      </c>
      <c r="I27" s="8">
        <v>5</v>
      </c>
      <c r="J27" s="8">
        <v>4</v>
      </c>
      <c r="K27" s="8">
        <v>4</v>
      </c>
      <c r="L27" s="8">
        <v>0</v>
      </c>
      <c r="M27" s="8">
        <v>3</v>
      </c>
      <c r="N27" s="8">
        <v>1</v>
      </c>
      <c r="O27" s="8">
        <v>11</v>
      </c>
    </row>
    <row r="28" spans="1:15">
      <c r="A28" s="5">
        <v>11934</v>
      </c>
      <c r="B28" s="5" t="s">
        <v>90</v>
      </c>
      <c r="C28" s="5">
        <f t="shared" si="0"/>
        <v>72</v>
      </c>
      <c r="D28" s="5">
        <v>2</v>
      </c>
      <c r="E28" s="6">
        <v>40</v>
      </c>
      <c r="F28" s="7">
        <v>18</v>
      </c>
      <c r="G28" s="8">
        <f>ROUND(SUM(H28:N28)/21*26,0)+O28</f>
        <v>14</v>
      </c>
      <c r="H28" s="8"/>
      <c r="I28" s="8">
        <v>0</v>
      </c>
      <c r="J28" s="8">
        <v>5</v>
      </c>
      <c r="K28" s="8">
        <v>0</v>
      </c>
      <c r="L28" s="8">
        <v>0</v>
      </c>
      <c r="M28" s="8">
        <v>0</v>
      </c>
      <c r="N28" s="8">
        <v>0</v>
      </c>
      <c r="O28" s="8">
        <v>8</v>
      </c>
    </row>
    <row r="29" spans="1:15">
      <c r="A29" s="5">
        <v>2442</v>
      </c>
      <c r="B29" s="5" t="s">
        <v>73</v>
      </c>
      <c r="C29" s="5">
        <f t="shared" si="0"/>
        <v>70</v>
      </c>
      <c r="D29" s="5">
        <v>5</v>
      </c>
      <c r="E29" s="6">
        <v>39</v>
      </c>
      <c r="F29" s="7">
        <v>0</v>
      </c>
      <c r="G29" s="8">
        <f>ROUND(SUM(H29:N29)/11*26,0)+O29</f>
        <v>31</v>
      </c>
      <c r="H29" s="8"/>
      <c r="I29" s="8"/>
      <c r="J29" s="8"/>
      <c r="K29" s="8">
        <v>4</v>
      </c>
      <c r="L29" s="8">
        <v>0</v>
      </c>
      <c r="M29" s="8">
        <v>3</v>
      </c>
      <c r="N29" s="8">
        <v>0</v>
      </c>
      <c r="O29" s="8">
        <v>14</v>
      </c>
    </row>
    <row r="30" spans="1:15">
      <c r="A30" s="5">
        <v>1000361</v>
      </c>
      <c r="B30" s="5" t="s">
        <v>92</v>
      </c>
      <c r="C30" s="5">
        <f t="shared" si="0"/>
        <v>70</v>
      </c>
      <c r="D30" s="5">
        <v>4</v>
      </c>
      <c r="E30" s="6">
        <v>37</v>
      </c>
      <c r="F30" s="7">
        <v>10</v>
      </c>
      <c r="G30" s="8">
        <f>ROUND(SUM(H30:N30),0)+O30</f>
        <v>23</v>
      </c>
      <c r="H30" s="8">
        <v>0</v>
      </c>
      <c r="I30" s="8">
        <v>0</v>
      </c>
      <c r="J30" s="8">
        <v>5</v>
      </c>
      <c r="K30" s="8">
        <v>4</v>
      </c>
      <c r="L30" s="8">
        <v>0</v>
      </c>
      <c r="M30" s="8">
        <v>0</v>
      </c>
      <c r="N30" s="8">
        <v>0</v>
      </c>
      <c r="O30" s="8">
        <v>14</v>
      </c>
    </row>
    <row r="31" spans="1:15">
      <c r="A31" s="5">
        <v>2403</v>
      </c>
      <c r="B31" s="5" t="s">
        <v>65</v>
      </c>
      <c r="C31" s="5">
        <f t="shared" si="0"/>
        <v>68</v>
      </c>
      <c r="D31" s="5">
        <v>2</v>
      </c>
      <c r="E31" s="6">
        <v>39</v>
      </c>
      <c r="F31" s="7">
        <v>8</v>
      </c>
      <c r="G31" s="8">
        <f>ROUND(SUM(H31:N31),0)+O31</f>
        <v>21</v>
      </c>
      <c r="H31" s="8">
        <v>5</v>
      </c>
      <c r="I31" s="8">
        <v>0</v>
      </c>
      <c r="J31" s="8">
        <v>4</v>
      </c>
      <c r="K31" s="8">
        <v>4</v>
      </c>
      <c r="L31" s="8">
        <v>0</v>
      </c>
      <c r="M31" s="8">
        <v>0</v>
      </c>
      <c r="N31" s="8">
        <v>0</v>
      </c>
      <c r="O31" s="8">
        <v>8</v>
      </c>
    </row>
    <row r="32" spans="1:15">
      <c r="A32" s="5">
        <v>2378</v>
      </c>
      <c r="B32" s="5" t="s">
        <v>53</v>
      </c>
      <c r="C32" s="5">
        <f t="shared" si="0"/>
        <v>66</v>
      </c>
      <c r="D32" s="5">
        <v>5</v>
      </c>
      <c r="E32" s="6">
        <v>37</v>
      </c>
      <c r="F32" s="7">
        <v>8</v>
      </c>
      <c r="G32" s="8">
        <f>ROUND(SUM(H32:N32),0)+O32</f>
        <v>21</v>
      </c>
      <c r="H32" s="8">
        <v>0</v>
      </c>
      <c r="I32" s="8">
        <v>0</v>
      </c>
      <c r="J32" s="8">
        <v>5</v>
      </c>
      <c r="K32" s="8">
        <v>4</v>
      </c>
      <c r="L32" s="8">
        <v>0</v>
      </c>
      <c r="M32" s="8">
        <v>0</v>
      </c>
      <c r="N32" s="8">
        <v>0</v>
      </c>
      <c r="O32" s="8">
        <v>12</v>
      </c>
    </row>
    <row r="33" spans="1:15">
      <c r="A33" s="5">
        <v>2386</v>
      </c>
      <c r="B33" s="5" t="s">
        <v>56</v>
      </c>
      <c r="C33" s="5">
        <f t="shared" si="0"/>
        <v>66</v>
      </c>
      <c r="D33" s="5">
        <v>5</v>
      </c>
      <c r="E33" s="6">
        <v>28</v>
      </c>
      <c r="F33" s="7">
        <v>12</v>
      </c>
      <c r="G33" s="8">
        <f>ROUND(SUM(H33:N33),0)+O33</f>
        <v>26</v>
      </c>
      <c r="H33" s="8">
        <v>0</v>
      </c>
      <c r="I33" s="8">
        <v>4</v>
      </c>
      <c r="J33" s="8">
        <v>4</v>
      </c>
      <c r="K33" s="8">
        <v>4</v>
      </c>
      <c r="L33" s="8">
        <v>0</v>
      </c>
      <c r="M33" s="8">
        <v>0</v>
      </c>
      <c r="N33" s="8">
        <v>0</v>
      </c>
      <c r="O33" s="8">
        <v>14</v>
      </c>
    </row>
    <row r="34" spans="1:15">
      <c r="A34" s="5">
        <v>309</v>
      </c>
      <c r="B34" s="5" t="s">
        <v>47</v>
      </c>
      <c r="C34" s="5">
        <f t="shared" si="0"/>
        <v>66</v>
      </c>
      <c r="D34" s="5">
        <v>3</v>
      </c>
      <c r="E34" s="6">
        <v>37</v>
      </c>
      <c r="F34" s="7">
        <v>0</v>
      </c>
      <c r="G34" s="8">
        <f>ROUND(SUM(H34:N34),0)+O34</f>
        <v>29</v>
      </c>
      <c r="H34" s="8">
        <v>5</v>
      </c>
      <c r="I34" s="8">
        <v>0</v>
      </c>
      <c r="J34" s="8">
        <v>4</v>
      </c>
      <c r="K34" s="8">
        <v>4</v>
      </c>
      <c r="L34" s="8">
        <v>0</v>
      </c>
      <c r="M34" s="8">
        <v>3</v>
      </c>
      <c r="N34" s="8">
        <v>0</v>
      </c>
      <c r="O34" s="8">
        <v>13</v>
      </c>
    </row>
    <row r="35" spans="1:15">
      <c r="A35" s="5">
        <v>300</v>
      </c>
      <c r="B35" s="5" t="s">
        <v>44</v>
      </c>
      <c r="C35" s="5">
        <f t="shared" ref="C35:C71" si="1">E35+F35+G35</f>
        <v>66</v>
      </c>
      <c r="D35" s="5">
        <v>1</v>
      </c>
      <c r="E35" s="6">
        <v>40</v>
      </c>
      <c r="F35" s="7">
        <v>8</v>
      </c>
      <c r="G35" s="8">
        <f>ROUND(SUM(H35:N35)/11*26,0)+O35</f>
        <v>18</v>
      </c>
      <c r="H35" s="8"/>
      <c r="I35" s="8"/>
      <c r="J35" s="8"/>
      <c r="K35" s="8">
        <v>4</v>
      </c>
      <c r="L35" s="8">
        <v>0</v>
      </c>
      <c r="M35" s="8">
        <v>0</v>
      </c>
      <c r="N35" s="8">
        <v>0</v>
      </c>
      <c r="O35" s="8">
        <v>9</v>
      </c>
    </row>
    <row r="36" spans="1:15">
      <c r="A36" s="5">
        <v>147</v>
      </c>
      <c r="B36" s="5" t="s">
        <v>5</v>
      </c>
      <c r="C36" s="5">
        <f t="shared" si="1"/>
        <v>65</v>
      </c>
      <c r="D36" s="5">
        <v>3</v>
      </c>
      <c r="E36" s="6">
        <v>40</v>
      </c>
      <c r="F36" s="7">
        <v>1</v>
      </c>
      <c r="G36" s="8">
        <f>ROUND(SUM(H36:N36)/21*26,0)+O36</f>
        <v>24</v>
      </c>
      <c r="H36" s="8">
        <v>0</v>
      </c>
      <c r="I36" s="8"/>
      <c r="J36" s="8">
        <v>4</v>
      </c>
      <c r="K36" s="8">
        <v>4</v>
      </c>
      <c r="L36" s="8">
        <v>0</v>
      </c>
      <c r="M36" s="8">
        <v>3</v>
      </c>
      <c r="N36" s="8">
        <v>0</v>
      </c>
      <c r="O36" s="8">
        <v>10</v>
      </c>
    </row>
    <row r="37" spans="1:15">
      <c r="A37" s="5">
        <v>217</v>
      </c>
      <c r="B37" s="5" t="s">
        <v>25</v>
      </c>
      <c r="C37" s="5">
        <f t="shared" si="1"/>
        <v>65</v>
      </c>
      <c r="D37" s="5">
        <v>3</v>
      </c>
      <c r="E37" s="6">
        <v>32</v>
      </c>
      <c r="F37" s="7">
        <v>5</v>
      </c>
      <c r="G37" s="8">
        <f>ROUND(SUM(H37:N37)/21*26,0)+O37</f>
        <v>28</v>
      </c>
      <c r="H37" s="8"/>
      <c r="I37" s="8">
        <v>5</v>
      </c>
      <c r="J37" s="8">
        <v>5</v>
      </c>
      <c r="K37" s="8">
        <v>4</v>
      </c>
      <c r="L37" s="8">
        <v>0</v>
      </c>
      <c r="M37" s="8">
        <v>0</v>
      </c>
      <c r="N37" s="8">
        <v>1</v>
      </c>
      <c r="O37" s="8">
        <v>9</v>
      </c>
    </row>
    <row r="38" spans="1:15">
      <c r="A38" s="5">
        <v>2392</v>
      </c>
      <c r="B38" s="5" t="s">
        <v>59</v>
      </c>
      <c r="C38" s="5">
        <f t="shared" si="1"/>
        <v>65</v>
      </c>
      <c r="D38" s="5">
        <v>2</v>
      </c>
      <c r="E38" s="6">
        <v>40</v>
      </c>
      <c r="F38" s="7">
        <v>6</v>
      </c>
      <c r="G38" s="8">
        <f>ROUND(SUM(H38:N38)/11*26,0)+O38</f>
        <v>19</v>
      </c>
      <c r="H38" s="8"/>
      <c r="I38" s="8"/>
      <c r="J38" s="8"/>
      <c r="K38" s="8">
        <v>4</v>
      </c>
      <c r="L38" s="8">
        <v>0</v>
      </c>
      <c r="M38" s="8">
        <v>0</v>
      </c>
      <c r="N38" s="8">
        <v>0</v>
      </c>
      <c r="O38" s="8">
        <v>10</v>
      </c>
    </row>
    <row r="39" spans="1:15">
      <c r="A39" s="5">
        <v>2447</v>
      </c>
      <c r="B39" s="5" t="s">
        <v>77</v>
      </c>
      <c r="C39" s="5">
        <f t="shared" si="1"/>
        <v>64</v>
      </c>
      <c r="D39" s="5">
        <v>3</v>
      </c>
      <c r="E39" s="6">
        <v>38</v>
      </c>
      <c r="F39" s="7">
        <v>7</v>
      </c>
      <c r="G39" s="8">
        <f>ROUND(SUM(H39:N39)/11*26,0)+O39</f>
        <v>19</v>
      </c>
      <c r="H39" s="8"/>
      <c r="I39" s="8"/>
      <c r="J39" s="8"/>
      <c r="K39" s="8">
        <v>4</v>
      </c>
      <c r="L39" s="8">
        <v>0</v>
      </c>
      <c r="M39" s="8">
        <v>0</v>
      </c>
      <c r="N39" s="8">
        <v>0</v>
      </c>
      <c r="O39" s="8">
        <v>10</v>
      </c>
    </row>
    <row r="40" spans="1:15">
      <c r="A40" s="5">
        <v>197</v>
      </c>
      <c r="B40" s="5" t="s">
        <v>20</v>
      </c>
      <c r="C40" s="5">
        <f t="shared" si="1"/>
        <v>63</v>
      </c>
      <c r="D40" s="5">
        <v>3</v>
      </c>
      <c r="E40" s="6">
        <v>38</v>
      </c>
      <c r="F40" s="7">
        <v>5</v>
      </c>
      <c r="G40" s="8">
        <f>ROUND(SUM(H40:N40),0)+O40</f>
        <v>20</v>
      </c>
      <c r="H40" s="8">
        <v>0</v>
      </c>
      <c r="I40" s="8">
        <v>0</v>
      </c>
      <c r="J40" s="8">
        <v>4</v>
      </c>
      <c r="K40" s="8">
        <v>4</v>
      </c>
      <c r="L40" s="8">
        <v>0</v>
      </c>
      <c r="M40" s="8">
        <v>0</v>
      </c>
      <c r="N40" s="8">
        <v>0</v>
      </c>
      <c r="O40" s="8">
        <v>12</v>
      </c>
    </row>
    <row r="41" spans="1:15">
      <c r="A41" s="5">
        <v>270</v>
      </c>
      <c r="B41" s="5" t="s">
        <v>38</v>
      </c>
      <c r="C41" s="5">
        <f t="shared" si="1"/>
        <v>62</v>
      </c>
      <c r="D41" s="5">
        <v>1</v>
      </c>
      <c r="E41" s="6">
        <v>40</v>
      </c>
      <c r="F41" s="7">
        <v>0</v>
      </c>
      <c r="G41" s="8">
        <f>ROUND(SUM(H41:N41)/21*26,0)+O41</f>
        <v>22</v>
      </c>
      <c r="H41" s="8"/>
      <c r="I41" s="8">
        <v>0</v>
      </c>
      <c r="J41" s="8">
        <v>4</v>
      </c>
      <c r="K41" s="8">
        <v>4</v>
      </c>
      <c r="L41" s="8">
        <v>0</v>
      </c>
      <c r="M41" s="8">
        <v>0</v>
      </c>
      <c r="N41" s="8">
        <v>0</v>
      </c>
      <c r="O41" s="8">
        <v>12</v>
      </c>
    </row>
    <row r="42" spans="1:15">
      <c r="A42" s="5">
        <v>4755</v>
      </c>
      <c r="B42" s="5" t="s">
        <v>85</v>
      </c>
      <c r="C42" s="5">
        <f t="shared" si="1"/>
        <v>58</v>
      </c>
      <c r="D42" s="5">
        <v>1</v>
      </c>
      <c r="E42" s="6">
        <v>40</v>
      </c>
      <c r="F42" s="7">
        <v>7</v>
      </c>
      <c r="G42" s="8">
        <f>ROUND(SUM(H42:N42)/21*26,0)+O42</f>
        <v>11</v>
      </c>
      <c r="H42" s="8"/>
      <c r="I42" s="8">
        <v>0</v>
      </c>
      <c r="J42" s="8">
        <v>0</v>
      </c>
      <c r="K42" s="8">
        <v>4</v>
      </c>
      <c r="L42" s="8">
        <v>0</v>
      </c>
      <c r="M42" s="8">
        <v>0</v>
      </c>
      <c r="N42" s="8">
        <v>0</v>
      </c>
      <c r="O42" s="8">
        <v>6</v>
      </c>
    </row>
    <row r="43" spans="1:15">
      <c r="A43" s="5">
        <v>247</v>
      </c>
      <c r="B43" s="5" t="s">
        <v>33</v>
      </c>
      <c r="C43" s="5">
        <f t="shared" si="1"/>
        <v>58</v>
      </c>
      <c r="D43" s="5">
        <v>1</v>
      </c>
      <c r="E43" s="6">
        <v>10</v>
      </c>
      <c r="F43" s="7">
        <v>20</v>
      </c>
      <c r="G43" s="8">
        <f>ROUND(SUM(H43:N43)/21*26,0)+O43</f>
        <v>28</v>
      </c>
      <c r="H43" s="8"/>
      <c r="I43" s="8">
        <v>0</v>
      </c>
      <c r="J43" s="8">
        <v>4</v>
      </c>
      <c r="K43" s="8">
        <v>4</v>
      </c>
      <c r="L43" s="8">
        <v>0</v>
      </c>
      <c r="M43" s="8">
        <v>3</v>
      </c>
      <c r="N43" s="8">
        <v>0</v>
      </c>
      <c r="O43" s="8">
        <v>14</v>
      </c>
    </row>
    <row r="44" spans="1:15">
      <c r="A44" s="5">
        <v>2407</v>
      </c>
      <c r="B44" s="5" t="s">
        <v>67</v>
      </c>
      <c r="C44" s="5">
        <f t="shared" si="1"/>
        <v>57</v>
      </c>
      <c r="D44" s="5">
        <v>2</v>
      </c>
      <c r="E44" s="6">
        <v>40</v>
      </c>
      <c r="F44" s="7">
        <v>0</v>
      </c>
      <c r="G44" s="8">
        <f>ROUND(SUM(H44:N44)/21*26,0)+O44</f>
        <v>17</v>
      </c>
      <c r="H44" s="8"/>
      <c r="I44" s="8">
        <v>0</v>
      </c>
      <c r="J44" s="8">
        <v>5</v>
      </c>
      <c r="K44" s="8">
        <v>4</v>
      </c>
      <c r="L44" s="8">
        <v>0</v>
      </c>
      <c r="M44" s="8">
        <v>0</v>
      </c>
      <c r="N44" s="8">
        <v>0</v>
      </c>
      <c r="O44" s="8">
        <v>6</v>
      </c>
    </row>
    <row r="45" spans="1:15">
      <c r="A45" s="5">
        <v>205</v>
      </c>
      <c r="B45" s="5" t="s">
        <v>21</v>
      </c>
      <c r="C45" s="5">
        <f t="shared" si="1"/>
        <v>57</v>
      </c>
      <c r="D45" s="5">
        <v>2</v>
      </c>
      <c r="E45" s="6">
        <v>40</v>
      </c>
      <c r="F45" s="7">
        <v>1</v>
      </c>
      <c r="G45" s="8">
        <f>ROUND(SUM(H45:N45)/11*26,0)+O45</f>
        <v>16</v>
      </c>
      <c r="H45" s="8"/>
      <c r="I45" s="8"/>
      <c r="J45" s="8"/>
      <c r="K45" s="8">
        <v>4</v>
      </c>
      <c r="L45" s="8">
        <v>0</v>
      </c>
      <c r="M45" s="8">
        <v>0</v>
      </c>
      <c r="N45" s="8">
        <v>0</v>
      </c>
      <c r="O45" s="8">
        <v>7</v>
      </c>
    </row>
    <row r="46" spans="1:15">
      <c r="A46" s="5">
        <v>2444</v>
      </c>
      <c r="B46" s="5" t="s">
        <v>75</v>
      </c>
      <c r="C46" s="5">
        <f t="shared" si="1"/>
        <v>56</v>
      </c>
      <c r="D46" s="5">
        <v>2</v>
      </c>
      <c r="E46" s="6">
        <v>40</v>
      </c>
      <c r="F46" s="7">
        <v>0</v>
      </c>
      <c r="G46" s="8">
        <f>ROUND(SUM(H46:N46),0)+O46</f>
        <v>16</v>
      </c>
      <c r="H46" s="8">
        <v>5</v>
      </c>
      <c r="I46" s="8">
        <v>0</v>
      </c>
      <c r="J46" s="8">
        <v>4</v>
      </c>
      <c r="K46" s="8">
        <v>4</v>
      </c>
      <c r="L46" s="8">
        <v>3</v>
      </c>
      <c r="M46" s="8">
        <v>0</v>
      </c>
      <c r="N46" s="8">
        <v>0</v>
      </c>
      <c r="O46" s="8">
        <v>0</v>
      </c>
    </row>
    <row r="47" spans="1:15">
      <c r="A47" s="5">
        <v>2445</v>
      </c>
      <c r="B47" s="5" t="s">
        <v>76</v>
      </c>
      <c r="C47" s="5">
        <f t="shared" si="1"/>
        <v>54</v>
      </c>
      <c r="D47" s="5">
        <v>3</v>
      </c>
      <c r="E47" s="6">
        <v>31</v>
      </c>
      <c r="F47" s="7">
        <v>3</v>
      </c>
      <c r="G47" s="8">
        <f>ROUND(SUM(H47:N47),0)+O47</f>
        <v>20</v>
      </c>
      <c r="H47" s="8">
        <v>0</v>
      </c>
      <c r="I47" s="8">
        <v>0</v>
      </c>
      <c r="J47" s="8">
        <v>4</v>
      </c>
      <c r="K47" s="8">
        <v>4</v>
      </c>
      <c r="L47" s="8">
        <v>0</v>
      </c>
      <c r="M47" s="8">
        <v>0</v>
      </c>
      <c r="N47" s="8">
        <v>0</v>
      </c>
      <c r="O47" s="8">
        <v>12</v>
      </c>
    </row>
    <row r="48" spans="1:15">
      <c r="A48" s="5">
        <v>191</v>
      </c>
      <c r="B48" s="5" t="s">
        <v>17</v>
      </c>
      <c r="C48" s="5">
        <f t="shared" si="1"/>
        <v>51</v>
      </c>
      <c r="D48" s="5">
        <v>3</v>
      </c>
      <c r="E48" s="6">
        <v>29</v>
      </c>
      <c r="F48" s="7">
        <v>0</v>
      </c>
      <c r="G48" s="8">
        <f>ROUND(SUM(H48:N48)/21*26,0)+O48</f>
        <v>22</v>
      </c>
      <c r="H48" s="8"/>
      <c r="I48" s="8">
        <v>0</v>
      </c>
      <c r="J48" s="8">
        <v>0</v>
      </c>
      <c r="K48" s="8">
        <v>4</v>
      </c>
      <c r="L48" s="8">
        <v>0</v>
      </c>
      <c r="M48" s="8">
        <v>3</v>
      </c>
      <c r="N48" s="8">
        <v>0</v>
      </c>
      <c r="O48" s="8">
        <v>13</v>
      </c>
    </row>
    <row r="49" spans="1:15">
      <c r="A49" s="5">
        <v>264</v>
      </c>
      <c r="B49" s="5" t="s">
        <v>37</v>
      </c>
      <c r="C49" s="5">
        <f t="shared" si="1"/>
        <v>49</v>
      </c>
      <c r="D49" s="5">
        <v>4</v>
      </c>
      <c r="E49" s="6">
        <v>15</v>
      </c>
      <c r="F49" s="7">
        <v>2</v>
      </c>
      <c r="G49" s="8">
        <f>ROUND(SUM(H49:N49),0)+O49</f>
        <v>32</v>
      </c>
      <c r="H49" s="8">
        <v>5</v>
      </c>
      <c r="I49" s="8">
        <v>4</v>
      </c>
      <c r="J49" s="8">
        <v>5</v>
      </c>
      <c r="K49" s="8">
        <v>4</v>
      </c>
      <c r="L49" s="8">
        <v>0</v>
      </c>
      <c r="M49" s="8">
        <v>0</v>
      </c>
      <c r="N49" s="8">
        <v>0</v>
      </c>
      <c r="O49" s="8">
        <v>14</v>
      </c>
    </row>
    <row r="50" spans="1:15">
      <c r="A50" s="5">
        <v>171</v>
      </c>
      <c r="B50" s="5" t="s">
        <v>12</v>
      </c>
      <c r="C50" s="5">
        <f t="shared" si="1"/>
        <v>49</v>
      </c>
      <c r="D50" s="5">
        <v>1</v>
      </c>
      <c r="E50" s="6">
        <v>32</v>
      </c>
      <c r="F50" s="7">
        <v>0</v>
      </c>
      <c r="G50" s="8">
        <f>ROUND(SUM(H50:N50)/11*26,0)+O50</f>
        <v>17</v>
      </c>
      <c r="H50" s="8"/>
      <c r="I50" s="8"/>
      <c r="J50" s="8"/>
      <c r="K50" s="8">
        <v>4</v>
      </c>
      <c r="L50" s="8">
        <v>0</v>
      </c>
      <c r="M50" s="8">
        <v>0</v>
      </c>
      <c r="N50" s="8">
        <v>0</v>
      </c>
      <c r="O50" s="8">
        <v>8</v>
      </c>
    </row>
    <row r="51" spans="1:15">
      <c r="A51" s="5">
        <v>313</v>
      </c>
      <c r="B51" s="5" t="s">
        <v>49</v>
      </c>
      <c r="C51" s="5">
        <f t="shared" si="1"/>
        <v>42</v>
      </c>
      <c r="D51" s="5">
        <v>1</v>
      </c>
      <c r="E51" s="6">
        <v>9</v>
      </c>
      <c r="F51" s="7">
        <v>4</v>
      </c>
      <c r="G51" s="8">
        <f>ROUND(SUM(H51:N51)/16*26,0)+O51</f>
        <v>29</v>
      </c>
      <c r="H51" s="8">
        <v>5</v>
      </c>
      <c r="I51" s="8"/>
      <c r="J51" s="8"/>
      <c r="K51" s="8">
        <v>4</v>
      </c>
      <c r="L51" s="8">
        <v>0</v>
      </c>
      <c r="M51" s="8">
        <v>0</v>
      </c>
      <c r="N51" s="8">
        <v>0</v>
      </c>
      <c r="O51" s="8">
        <v>14</v>
      </c>
    </row>
    <row r="52" spans="1:15">
      <c r="A52" s="5">
        <v>100003360</v>
      </c>
      <c r="B52" s="5" t="s">
        <v>98</v>
      </c>
      <c r="C52" s="5">
        <f t="shared" si="1"/>
        <v>41</v>
      </c>
      <c r="D52" s="5">
        <v>2</v>
      </c>
      <c r="E52" s="6">
        <v>31</v>
      </c>
      <c r="F52" s="7">
        <v>0</v>
      </c>
      <c r="G52" s="8">
        <f>ROUND(SUM(H52:N52)/21*26,0)+O52</f>
        <v>10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3</v>
      </c>
      <c r="N52" s="8">
        <v>0</v>
      </c>
      <c r="O52" s="8">
        <v>6</v>
      </c>
    </row>
    <row r="53" spans="1:15">
      <c r="A53" s="5">
        <v>2455</v>
      </c>
      <c r="B53" s="5" t="s">
        <v>83</v>
      </c>
      <c r="C53" s="5">
        <f t="shared" si="1"/>
        <v>40</v>
      </c>
      <c r="D53" s="5">
        <v>4</v>
      </c>
      <c r="E53" s="6">
        <v>15</v>
      </c>
      <c r="F53" s="7">
        <v>0</v>
      </c>
      <c r="G53" s="8">
        <f>ROUND(SUM(H53:N53),0)+O53</f>
        <v>25</v>
      </c>
      <c r="H53" s="8">
        <v>0</v>
      </c>
      <c r="I53" s="8">
        <v>0</v>
      </c>
      <c r="J53" s="8">
        <v>4</v>
      </c>
      <c r="K53" s="8">
        <v>4</v>
      </c>
      <c r="L53" s="8">
        <v>0</v>
      </c>
      <c r="M53" s="8">
        <v>3</v>
      </c>
      <c r="N53" s="8">
        <v>0</v>
      </c>
      <c r="O53" s="8">
        <v>14</v>
      </c>
    </row>
    <row r="54" spans="1:15">
      <c r="A54" s="5">
        <v>2451</v>
      </c>
      <c r="B54" s="5" t="s">
        <v>81</v>
      </c>
      <c r="C54" s="5">
        <f t="shared" si="1"/>
        <v>40</v>
      </c>
      <c r="D54" s="5">
        <v>3</v>
      </c>
      <c r="E54" s="6">
        <v>10</v>
      </c>
      <c r="F54" s="7">
        <v>0</v>
      </c>
      <c r="G54" s="8">
        <f>ROUND(SUM(H54:N54)/16*26,0)+O54</f>
        <v>30</v>
      </c>
      <c r="H54" s="8"/>
      <c r="I54" s="8"/>
      <c r="J54" s="8">
        <v>4</v>
      </c>
      <c r="K54" s="8">
        <v>4</v>
      </c>
      <c r="L54" s="8">
        <v>0</v>
      </c>
      <c r="M54" s="8">
        <v>3</v>
      </c>
      <c r="N54" s="8">
        <v>1</v>
      </c>
      <c r="O54" s="8">
        <v>10</v>
      </c>
    </row>
    <row r="55" spans="1:15">
      <c r="A55" s="5">
        <v>2395</v>
      </c>
      <c r="B55" s="5" t="s">
        <v>61</v>
      </c>
      <c r="C55" s="5">
        <f t="shared" si="1"/>
        <v>39</v>
      </c>
      <c r="D55" s="5">
        <v>3</v>
      </c>
      <c r="E55" s="6">
        <v>10</v>
      </c>
      <c r="F55" s="7">
        <v>0</v>
      </c>
      <c r="G55" s="8">
        <f>ROUND(SUM(H55:N55)/16*26,0)+O55</f>
        <v>29</v>
      </c>
      <c r="H55" s="8">
        <v>5</v>
      </c>
      <c r="I55" s="8"/>
      <c r="J55" s="8"/>
      <c r="K55" s="8">
        <v>4</v>
      </c>
      <c r="L55" s="8">
        <v>0</v>
      </c>
      <c r="M55" s="8">
        <v>0</v>
      </c>
      <c r="N55" s="8">
        <v>0</v>
      </c>
      <c r="O55" s="8">
        <v>14</v>
      </c>
    </row>
    <row r="56" spans="1:15">
      <c r="A56" s="5">
        <v>2406</v>
      </c>
      <c r="B56" s="5" t="s">
        <v>66</v>
      </c>
      <c r="C56" s="5">
        <f t="shared" si="1"/>
        <v>37</v>
      </c>
      <c r="D56" s="5">
        <v>1</v>
      </c>
      <c r="E56" s="6">
        <v>10</v>
      </c>
      <c r="F56" s="7">
        <v>0</v>
      </c>
      <c r="G56" s="8">
        <f>ROUND(SUM(H56:N56)/16*26,0)+O56</f>
        <v>27</v>
      </c>
      <c r="H56" s="8"/>
      <c r="I56" s="8"/>
      <c r="J56" s="8">
        <v>4</v>
      </c>
      <c r="K56" s="8">
        <v>4</v>
      </c>
      <c r="L56" s="8">
        <v>0</v>
      </c>
      <c r="M56" s="8">
        <v>3</v>
      </c>
      <c r="N56" s="8">
        <v>0</v>
      </c>
      <c r="O56" s="8">
        <v>9</v>
      </c>
    </row>
    <row r="57" spans="1:15">
      <c r="A57" s="5">
        <v>141</v>
      </c>
      <c r="B57" s="5" t="s">
        <v>3</v>
      </c>
      <c r="C57" s="5">
        <f t="shared" si="1"/>
        <v>35</v>
      </c>
      <c r="D57" s="5">
        <v>3</v>
      </c>
      <c r="E57" s="6">
        <v>10</v>
      </c>
      <c r="F57" s="7">
        <v>1</v>
      </c>
      <c r="G57" s="8">
        <f>ROUND(SUM(H57:N57),0)+O57</f>
        <v>24</v>
      </c>
      <c r="H57" s="8">
        <v>5</v>
      </c>
      <c r="I57" s="8">
        <v>0</v>
      </c>
      <c r="J57" s="8">
        <v>4</v>
      </c>
      <c r="K57" s="8">
        <v>4</v>
      </c>
      <c r="L57" s="8">
        <v>3</v>
      </c>
      <c r="M57" s="8">
        <v>0</v>
      </c>
      <c r="N57" s="8">
        <v>0</v>
      </c>
      <c r="O57" s="8">
        <v>8</v>
      </c>
    </row>
    <row r="58" spans="1:15">
      <c r="A58" s="5">
        <v>248</v>
      </c>
      <c r="B58" s="5" t="s">
        <v>34</v>
      </c>
      <c r="C58" s="5">
        <f t="shared" si="1"/>
        <v>30</v>
      </c>
      <c r="D58" s="5">
        <v>5</v>
      </c>
      <c r="E58" s="6">
        <v>9</v>
      </c>
      <c r="F58" s="7">
        <v>0</v>
      </c>
      <c r="G58" s="8">
        <f>ROUND(SUM(H58:N58),0)+O58</f>
        <v>21</v>
      </c>
      <c r="H58" s="8">
        <v>0</v>
      </c>
      <c r="I58" s="8">
        <v>0</v>
      </c>
      <c r="J58" s="8">
        <v>4</v>
      </c>
      <c r="K58" s="8">
        <v>4</v>
      </c>
      <c r="L58" s="8">
        <v>0</v>
      </c>
      <c r="M58" s="8">
        <v>0</v>
      </c>
      <c r="N58" s="8">
        <v>0</v>
      </c>
      <c r="O58" s="8">
        <v>13</v>
      </c>
    </row>
    <row r="59" spans="1:15">
      <c r="A59" s="5">
        <v>315</v>
      </c>
      <c r="B59" s="5" t="s">
        <v>50</v>
      </c>
      <c r="C59" s="5">
        <f t="shared" si="1"/>
        <v>30</v>
      </c>
      <c r="D59" s="5">
        <v>2</v>
      </c>
      <c r="E59" s="6">
        <v>0</v>
      </c>
      <c r="F59" s="7">
        <v>0</v>
      </c>
      <c r="G59" s="8">
        <f>ROUND(SUM(H59:N59)/11*26,0)+O59</f>
        <v>30</v>
      </c>
      <c r="H59" s="8"/>
      <c r="I59" s="8"/>
      <c r="J59" s="8"/>
      <c r="K59" s="8">
        <v>4</v>
      </c>
      <c r="L59" s="8">
        <v>0</v>
      </c>
      <c r="M59" s="8">
        <v>3</v>
      </c>
      <c r="N59" s="8">
        <v>0</v>
      </c>
      <c r="O59" s="8">
        <v>13</v>
      </c>
    </row>
    <row r="60" spans="1:15">
      <c r="A60" s="5">
        <v>240</v>
      </c>
      <c r="B60" s="5" t="s">
        <v>30</v>
      </c>
      <c r="C60" s="5">
        <f t="shared" si="1"/>
        <v>29</v>
      </c>
      <c r="D60" s="5">
        <v>1</v>
      </c>
      <c r="E60" s="6">
        <v>3</v>
      </c>
      <c r="F60" s="7">
        <v>0</v>
      </c>
      <c r="G60" s="8">
        <f>ROUND(SUM(H60:N60)/11*26,0)+O60</f>
        <v>26</v>
      </c>
      <c r="H60" s="8"/>
      <c r="I60" s="8"/>
      <c r="J60" s="8"/>
      <c r="K60" s="8">
        <v>4</v>
      </c>
      <c r="L60" s="8">
        <v>0</v>
      </c>
      <c r="M60" s="8">
        <v>0</v>
      </c>
      <c r="N60" s="8">
        <v>1</v>
      </c>
      <c r="O60" s="8">
        <v>14</v>
      </c>
    </row>
    <row r="61" spans="1:15">
      <c r="A61" s="5">
        <v>100003146</v>
      </c>
      <c r="B61" s="5" t="s">
        <v>97</v>
      </c>
      <c r="C61" s="5">
        <f t="shared" si="1"/>
        <v>27</v>
      </c>
      <c r="D61" s="5">
        <v>3</v>
      </c>
      <c r="E61" s="6">
        <v>0</v>
      </c>
      <c r="F61" s="7">
        <v>0</v>
      </c>
      <c r="G61" s="8">
        <f>ROUND(SUM(H61:N61),0)+O61</f>
        <v>27</v>
      </c>
      <c r="H61" s="8">
        <v>5</v>
      </c>
      <c r="I61" s="8">
        <v>0</v>
      </c>
      <c r="J61" s="8">
        <v>4</v>
      </c>
      <c r="K61" s="8">
        <v>4</v>
      </c>
      <c r="L61" s="8">
        <v>0</v>
      </c>
      <c r="M61" s="8">
        <v>0</v>
      </c>
      <c r="N61" s="8">
        <v>0</v>
      </c>
      <c r="O61" s="8">
        <v>14</v>
      </c>
    </row>
    <row r="62" spans="1:15">
      <c r="A62" s="5">
        <v>2388</v>
      </c>
      <c r="B62" s="5" t="s">
        <v>57</v>
      </c>
      <c r="C62" s="5">
        <f t="shared" si="1"/>
        <v>27</v>
      </c>
      <c r="D62" s="5">
        <v>2</v>
      </c>
      <c r="E62" s="6">
        <v>10</v>
      </c>
      <c r="F62" s="7">
        <v>0</v>
      </c>
      <c r="G62" s="8">
        <f>ROUND(SUM(H62:N62)/21*26,0)+O62</f>
        <v>17</v>
      </c>
      <c r="H62" s="8"/>
      <c r="I62" s="8">
        <v>0</v>
      </c>
      <c r="J62" s="8">
        <v>0</v>
      </c>
      <c r="K62" s="8">
        <v>4</v>
      </c>
      <c r="L62" s="8">
        <v>0</v>
      </c>
      <c r="M62" s="8">
        <v>3</v>
      </c>
      <c r="N62" s="8">
        <v>0</v>
      </c>
      <c r="O62" s="8">
        <v>8</v>
      </c>
    </row>
    <row r="63" spans="1:15">
      <c r="A63" s="5">
        <v>2390</v>
      </c>
      <c r="B63" s="5" t="s">
        <v>58</v>
      </c>
      <c r="C63" s="5">
        <f t="shared" si="1"/>
        <v>26</v>
      </c>
      <c r="D63" s="5">
        <v>1</v>
      </c>
      <c r="E63" s="6">
        <v>0</v>
      </c>
      <c r="F63" s="7">
        <v>0</v>
      </c>
      <c r="G63" s="8">
        <f>ROUND(SUM(H63:N63),0)+O63</f>
        <v>26</v>
      </c>
      <c r="H63" s="8">
        <v>5</v>
      </c>
      <c r="I63" s="8">
        <v>0</v>
      </c>
      <c r="J63" s="8">
        <v>4</v>
      </c>
      <c r="K63" s="8">
        <v>4</v>
      </c>
      <c r="L63" s="8">
        <v>0</v>
      </c>
      <c r="M63" s="8">
        <v>0</v>
      </c>
      <c r="N63" s="8">
        <v>0</v>
      </c>
      <c r="O63" s="8">
        <v>13</v>
      </c>
    </row>
    <row r="64" spans="1:15">
      <c r="A64" s="5">
        <v>2400</v>
      </c>
      <c r="B64" s="5" t="s">
        <v>64</v>
      </c>
      <c r="C64" s="5">
        <f t="shared" si="1"/>
        <v>25</v>
      </c>
      <c r="D64" s="5">
        <v>2</v>
      </c>
      <c r="E64" s="6">
        <v>0</v>
      </c>
      <c r="F64" s="7">
        <v>0</v>
      </c>
      <c r="G64" s="8">
        <f>ROUND(SUM(H64:N64)/16*26,0)+O64</f>
        <v>25</v>
      </c>
      <c r="H64" s="8">
        <v>0</v>
      </c>
      <c r="I64" s="8"/>
      <c r="J64" s="8"/>
      <c r="K64" s="8">
        <v>4</v>
      </c>
      <c r="L64" s="8">
        <v>0</v>
      </c>
      <c r="M64" s="8">
        <v>3</v>
      </c>
      <c r="N64" s="8">
        <v>0</v>
      </c>
      <c r="O64" s="8">
        <v>14</v>
      </c>
    </row>
    <row r="65" spans="1:15">
      <c r="A65" s="5">
        <v>212</v>
      </c>
      <c r="B65" s="5" t="s">
        <v>24</v>
      </c>
      <c r="C65" s="5">
        <f t="shared" si="1"/>
        <v>24</v>
      </c>
      <c r="D65" s="5">
        <v>5</v>
      </c>
      <c r="E65" s="6">
        <v>10</v>
      </c>
      <c r="F65" s="7">
        <v>0</v>
      </c>
      <c r="G65" s="8">
        <f>ROUND(SUM(H65:N65)/16*26,0)+O65</f>
        <v>14</v>
      </c>
      <c r="H65" s="8">
        <v>0</v>
      </c>
      <c r="I65" s="8"/>
      <c r="J65" s="8"/>
      <c r="K65" s="8">
        <v>4</v>
      </c>
      <c r="L65" s="8">
        <v>0</v>
      </c>
      <c r="M65" s="8">
        <v>0</v>
      </c>
      <c r="N65" s="8">
        <v>0</v>
      </c>
      <c r="O65" s="8">
        <v>7</v>
      </c>
    </row>
    <row r="66" spans="1:15">
      <c r="A66" s="5">
        <v>2418</v>
      </c>
      <c r="B66" s="5" t="s">
        <v>68</v>
      </c>
      <c r="C66" s="5">
        <f t="shared" si="1"/>
        <v>24</v>
      </c>
      <c r="D66" s="5">
        <v>2</v>
      </c>
      <c r="E66" s="6">
        <v>0</v>
      </c>
      <c r="F66" s="7">
        <v>0</v>
      </c>
      <c r="G66" s="8">
        <f>ROUND(SUM(H66:N66)/11*26,0)+O66</f>
        <v>24</v>
      </c>
      <c r="H66" s="8"/>
      <c r="I66" s="8"/>
      <c r="J66" s="8"/>
      <c r="K66" s="8">
        <v>4</v>
      </c>
      <c r="L66" s="8">
        <v>0</v>
      </c>
      <c r="M66" s="8">
        <v>3</v>
      </c>
      <c r="N66" s="8">
        <v>0</v>
      </c>
      <c r="O66" s="8">
        <v>7</v>
      </c>
    </row>
    <row r="67" spans="1:15">
      <c r="A67" s="5">
        <v>226</v>
      </c>
      <c r="B67" s="5" t="s">
        <v>27</v>
      </c>
      <c r="C67" s="5">
        <f t="shared" si="1"/>
        <v>24</v>
      </c>
      <c r="D67" s="5">
        <v>1</v>
      </c>
      <c r="E67" s="6">
        <v>0</v>
      </c>
      <c r="F67" s="7">
        <v>0</v>
      </c>
      <c r="G67" s="8">
        <f>ROUND(SUM(H67:N67)/11*26,0)+O67</f>
        <v>24</v>
      </c>
      <c r="H67" s="8"/>
      <c r="I67" s="8"/>
      <c r="J67" s="8"/>
      <c r="K67" s="8">
        <v>4</v>
      </c>
      <c r="L67" s="8">
        <v>0</v>
      </c>
      <c r="M67" s="8">
        <v>3</v>
      </c>
      <c r="N67" s="8">
        <v>0</v>
      </c>
      <c r="O67" s="8">
        <v>7</v>
      </c>
    </row>
    <row r="68" spans="1:15">
      <c r="A68" s="5">
        <v>195</v>
      </c>
      <c r="B68" s="5" t="s">
        <v>18</v>
      </c>
      <c r="C68" s="5">
        <f t="shared" si="1"/>
        <v>23</v>
      </c>
      <c r="D68" s="5">
        <v>1</v>
      </c>
      <c r="E68" s="6">
        <v>0</v>
      </c>
      <c r="F68" s="7">
        <v>0</v>
      </c>
      <c r="G68" s="8">
        <f>ROUND(SUM(H68:N68)/11*26,0)+O68</f>
        <v>23</v>
      </c>
      <c r="H68" s="8"/>
      <c r="I68" s="8"/>
      <c r="J68" s="8"/>
      <c r="K68" s="8">
        <v>4</v>
      </c>
      <c r="L68" s="8">
        <v>0</v>
      </c>
      <c r="M68" s="8">
        <v>0</v>
      </c>
      <c r="N68" s="8">
        <v>0</v>
      </c>
      <c r="O68" s="8">
        <v>14</v>
      </c>
    </row>
    <row r="69" spans="1:15">
      <c r="A69" s="5">
        <v>296</v>
      </c>
      <c r="B69" s="5" t="s">
        <v>43</v>
      </c>
      <c r="C69" s="5">
        <f t="shared" si="1"/>
        <v>20</v>
      </c>
      <c r="D69" s="5">
        <v>1</v>
      </c>
      <c r="E69" s="6">
        <v>0</v>
      </c>
      <c r="F69" s="7">
        <v>0</v>
      </c>
      <c r="G69" s="8">
        <f>ROUND(SUM(H69:N69),0)+O69</f>
        <v>20</v>
      </c>
      <c r="H69" s="8">
        <v>0</v>
      </c>
      <c r="I69" s="8">
        <v>0</v>
      </c>
      <c r="J69" s="8">
        <v>5</v>
      </c>
      <c r="K69" s="8">
        <v>4</v>
      </c>
      <c r="L69" s="8">
        <v>0</v>
      </c>
      <c r="M69" s="8">
        <v>3</v>
      </c>
      <c r="N69" s="8">
        <v>1</v>
      </c>
      <c r="O69" s="8">
        <v>7</v>
      </c>
    </row>
    <row r="70" spans="1:15">
      <c r="A70" s="5">
        <v>2394</v>
      </c>
      <c r="B70" s="5" t="s">
        <v>60</v>
      </c>
      <c r="C70" s="5">
        <f t="shared" si="1"/>
        <v>18</v>
      </c>
      <c r="D70" s="5">
        <v>1</v>
      </c>
      <c r="E70" s="6">
        <v>0</v>
      </c>
      <c r="F70" s="7">
        <v>0</v>
      </c>
      <c r="G70" s="8">
        <f>ROUND(SUM(H70:N70)/21*26,0)+O70</f>
        <v>18</v>
      </c>
      <c r="H70" s="8"/>
      <c r="I70" s="8">
        <v>0</v>
      </c>
      <c r="J70" s="8">
        <v>0</v>
      </c>
      <c r="K70" s="8">
        <v>4</v>
      </c>
      <c r="L70" s="8">
        <v>0</v>
      </c>
      <c r="M70" s="8">
        <v>0</v>
      </c>
      <c r="N70" s="8">
        <v>0</v>
      </c>
      <c r="O70" s="8">
        <v>13</v>
      </c>
    </row>
    <row r="71" spans="1:15">
      <c r="A71" s="5">
        <v>146</v>
      </c>
      <c r="B71" s="5" t="s">
        <v>4</v>
      </c>
      <c r="C71" s="5">
        <f t="shared" si="1"/>
        <v>17</v>
      </c>
      <c r="D71" s="5">
        <v>4</v>
      </c>
      <c r="E71" s="6">
        <v>0</v>
      </c>
      <c r="F71" s="7">
        <v>0</v>
      </c>
      <c r="G71" s="8">
        <f>ROUND(SUM(H71:N71)/21*26,0)+O71</f>
        <v>17</v>
      </c>
      <c r="H71" s="8"/>
      <c r="I71" s="8">
        <v>0</v>
      </c>
      <c r="J71" s="8">
        <v>4</v>
      </c>
      <c r="K71" s="8">
        <v>4</v>
      </c>
      <c r="L71" s="8">
        <v>0</v>
      </c>
      <c r="M71" s="8">
        <v>0</v>
      </c>
      <c r="N71" s="8">
        <v>0</v>
      </c>
      <c r="O71" s="8">
        <v>7</v>
      </c>
    </row>
  </sheetData>
  <sortState ref="A3:O71">
    <sortCondition descending="1" ref="C3:C71"/>
    <sortCondition descending="1" ref="D3:D71"/>
    <sortCondition ref="B3:B71"/>
  </sortState>
  <mergeCells count="5">
    <mergeCell ref="G1:O1"/>
    <mergeCell ref="D1:D2"/>
    <mergeCell ref="C1:C2"/>
    <mergeCell ref="B1:B2"/>
    <mergeCell ref="A1:A2"/>
  </mergeCells>
  <pageMargins left="0.7" right="0.7" top="0.75" bottom="0.75" header="0.3" footer="0.3"/>
  <pageSetup paperSize="9" orientation="portrait" verticalDpi="0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92D050"/>
  </sheetPr>
  <dimension ref="A1:O85"/>
  <sheetViews>
    <sheetView workbookViewId="0"/>
  </sheetViews>
  <sheetFormatPr baseColWidth="10" defaultColWidth="8.83203125" defaultRowHeight="14" x14ac:dyDescent="0"/>
  <cols>
    <col min="1" max="1" width="10" customWidth="1"/>
    <col min="2" max="2" width="48.1640625" customWidth="1"/>
    <col min="3" max="4" width="10.1640625" style="24" customWidth="1"/>
    <col min="5" max="14" width="20.6640625" customWidth="1"/>
    <col min="15" max="15" width="20.5" customWidth="1"/>
  </cols>
  <sheetData>
    <row r="1" spans="1:15" s="24" customFormat="1" ht="98">
      <c r="A1" s="12" t="s">
        <v>116</v>
      </c>
      <c r="B1" s="12" t="s">
        <v>102</v>
      </c>
      <c r="C1" s="18" t="s">
        <v>114</v>
      </c>
      <c r="D1" s="18" t="s">
        <v>115</v>
      </c>
      <c r="E1" s="25" t="s">
        <v>164</v>
      </c>
      <c r="F1" s="25" t="s">
        <v>165</v>
      </c>
      <c r="G1" s="25" t="s">
        <v>166</v>
      </c>
      <c r="H1" s="25" t="s">
        <v>167</v>
      </c>
      <c r="I1" s="25" t="s">
        <v>168</v>
      </c>
      <c r="J1" s="25" t="s">
        <v>169</v>
      </c>
      <c r="K1" s="25" t="s">
        <v>170</v>
      </c>
      <c r="L1" s="25" t="s">
        <v>171</v>
      </c>
      <c r="M1" s="25" t="s">
        <v>172</v>
      </c>
      <c r="N1" s="25" t="s">
        <v>173</v>
      </c>
      <c r="O1" s="26" t="s">
        <v>174</v>
      </c>
    </row>
    <row r="2" spans="1:15">
      <c r="A2" s="13">
        <v>2449</v>
      </c>
      <c r="B2" s="13" t="s">
        <v>79</v>
      </c>
      <c r="C2" s="13">
        <f>SUM(E2:O2)</f>
        <v>70</v>
      </c>
      <c r="D2" s="13">
        <v>5</v>
      </c>
      <c r="E2" s="17">
        <v>3</v>
      </c>
      <c r="F2" s="17">
        <v>6</v>
      </c>
      <c r="G2" s="17">
        <v>0</v>
      </c>
      <c r="H2" s="17">
        <v>6</v>
      </c>
      <c r="I2" s="17">
        <v>0</v>
      </c>
      <c r="J2" s="17">
        <v>0</v>
      </c>
      <c r="K2" s="17">
        <v>0</v>
      </c>
      <c r="L2" s="17">
        <v>3</v>
      </c>
      <c r="M2" s="17">
        <v>6</v>
      </c>
      <c r="N2" s="17">
        <v>20</v>
      </c>
      <c r="O2" s="27">
        <v>26</v>
      </c>
    </row>
    <row r="3" spans="1:15">
      <c r="A3" s="13">
        <v>292</v>
      </c>
      <c r="B3" s="13" t="s">
        <v>42</v>
      </c>
      <c r="C3" s="13">
        <f>SUM(E3:O3)</f>
        <v>69</v>
      </c>
      <c r="D3" s="13">
        <v>5</v>
      </c>
      <c r="E3" s="17">
        <v>0</v>
      </c>
      <c r="F3" s="17">
        <v>0</v>
      </c>
      <c r="G3" s="17">
        <v>3</v>
      </c>
      <c r="H3" s="17">
        <v>6</v>
      </c>
      <c r="I3" s="17">
        <v>0</v>
      </c>
      <c r="J3" s="17">
        <v>6</v>
      </c>
      <c r="K3" s="17">
        <v>0</v>
      </c>
      <c r="L3" s="17">
        <v>0</v>
      </c>
      <c r="M3" s="17">
        <v>6</v>
      </c>
      <c r="N3" s="17">
        <v>20</v>
      </c>
      <c r="O3" s="27">
        <v>28</v>
      </c>
    </row>
    <row r="4" spans="1:15" ht="15.75" customHeight="1">
      <c r="A4" s="13">
        <v>282</v>
      </c>
      <c r="B4" s="13" t="s">
        <v>40</v>
      </c>
      <c r="C4" s="13">
        <f>ROUND(SUM(E4:N4)/72*100,0)</f>
        <v>69</v>
      </c>
      <c r="D4" s="13">
        <v>4</v>
      </c>
      <c r="E4" s="17">
        <v>3</v>
      </c>
      <c r="F4" s="17">
        <v>6</v>
      </c>
      <c r="G4" s="17">
        <v>3</v>
      </c>
      <c r="H4" s="17">
        <v>0</v>
      </c>
      <c r="I4" s="17">
        <v>6</v>
      </c>
      <c r="J4" s="17">
        <v>6</v>
      </c>
      <c r="K4" s="17">
        <v>0</v>
      </c>
      <c r="L4" s="17">
        <v>0</v>
      </c>
      <c r="M4" s="17">
        <v>6</v>
      </c>
      <c r="N4" s="17">
        <v>20</v>
      </c>
      <c r="O4" s="27"/>
    </row>
    <row r="5" spans="1:15">
      <c r="A5" s="13">
        <v>4755</v>
      </c>
      <c r="B5" s="13" t="s">
        <v>85</v>
      </c>
      <c r="C5" s="13">
        <f>ROUND(SUM(E5:N5)/72*100,0)</f>
        <v>69</v>
      </c>
      <c r="D5" s="13">
        <v>1</v>
      </c>
      <c r="E5" s="17">
        <v>3</v>
      </c>
      <c r="F5" s="17">
        <v>6</v>
      </c>
      <c r="G5" s="17">
        <v>3</v>
      </c>
      <c r="H5" s="17">
        <v>6</v>
      </c>
      <c r="I5" s="17">
        <v>0</v>
      </c>
      <c r="J5" s="17">
        <v>0</v>
      </c>
      <c r="K5" s="17">
        <v>6</v>
      </c>
      <c r="L5" s="17">
        <v>0</v>
      </c>
      <c r="M5" s="17">
        <v>6</v>
      </c>
      <c r="N5" s="17">
        <v>20</v>
      </c>
      <c r="O5" s="27"/>
    </row>
    <row r="6" spans="1:15">
      <c r="A6" s="13">
        <v>300</v>
      </c>
      <c r="B6" s="13" t="s">
        <v>44</v>
      </c>
      <c r="C6" s="13">
        <f>ROUND(SUM(E6:N6)/72*100,0)</f>
        <v>69</v>
      </c>
      <c r="D6" s="13">
        <v>1</v>
      </c>
      <c r="E6" s="17">
        <v>3</v>
      </c>
      <c r="F6" s="17">
        <v>6</v>
      </c>
      <c r="G6" s="17">
        <v>3</v>
      </c>
      <c r="H6" s="17">
        <v>0</v>
      </c>
      <c r="I6" s="17">
        <v>6</v>
      </c>
      <c r="J6" s="17">
        <v>6</v>
      </c>
      <c r="K6" s="17">
        <v>0</v>
      </c>
      <c r="L6" s="17">
        <v>0</v>
      </c>
      <c r="M6" s="17">
        <v>6</v>
      </c>
      <c r="N6" s="17">
        <v>20</v>
      </c>
      <c r="O6" s="27"/>
    </row>
    <row r="7" spans="1:15">
      <c r="A7" s="13">
        <v>2453</v>
      </c>
      <c r="B7" s="13" t="s">
        <v>82</v>
      </c>
      <c r="C7" s="13">
        <f>SUM(E7:O7)</f>
        <v>67</v>
      </c>
      <c r="D7" s="13">
        <v>4</v>
      </c>
      <c r="E7" s="17">
        <v>3</v>
      </c>
      <c r="F7" s="17">
        <v>6</v>
      </c>
      <c r="G7" s="17">
        <v>3</v>
      </c>
      <c r="H7" s="17">
        <v>6</v>
      </c>
      <c r="I7" s="17">
        <v>6</v>
      </c>
      <c r="J7" s="17">
        <v>6</v>
      </c>
      <c r="K7" s="17">
        <v>6</v>
      </c>
      <c r="L7" s="17">
        <v>0</v>
      </c>
      <c r="M7" s="17">
        <v>6</v>
      </c>
      <c r="N7" s="17">
        <v>20</v>
      </c>
      <c r="O7" s="27">
        <v>5</v>
      </c>
    </row>
    <row r="8" spans="1:15">
      <c r="A8" s="13">
        <v>2441</v>
      </c>
      <c r="B8" s="13" t="s">
        <v>72</v>
      </c>
      <c r="C8" s="13">
        <f>SUM(E8:O8)</f>
        <v>66</v>
      </c>
      <c r="D8" s="13">
        <v>5</v>
      </c>
      <c r="E8" s="17">
        <v>0</v>
      </c>
      <c r="F8" s="17">
        <v>0</v>
      </c>
      <c r="G8" s="17">
        <v>0</v>
      </c>
      <c r="H8" s="17">
        <v>0</v>
      </c>
      <c r="I8" s="17">
        <v>6</v>
      </c>
      <c r="J8" s="17">
        <v>6</v>
      </c>
      <c r="K8" s="17">
        <v>0</v>
      </c>
      <c r="L8" s="17">
        <v>0</v>
      </c>
      <c r="M8" s="17">
        <v>6</v>
      </c>
      <c r="N8" s="17">
        <v>20</v>
      </c>
      <c r="O8" s="27">
        <v>28</v>
      </c>
    </row>
    <row r="9" spans="1:15">
      <c r="A9" s="13">
        <v>2382</v>
      </c>
      <c r="B9" s="13" t="s">
        <v>55</v>
      </c>
      <c r="C9" s="13">
        <f>SUM(E9:O9)</f>
        <v>66</v>
      </c>
      <c r="D9" s="13">
        <v>5</v>
      </c>
      <c r="E9" s="17">
        <v>0</v>
      </c>
      <c r="F9" s="17">
        <v>0</v>
      </c>
      <c r="G9" s="17">
        <v>0</v>
      </c>
      <c r="H9" s="17">
        <v>6</v>
      </c>
      <c r="I9" s="17">
        <v>6</v>
      </c>
      <c r="J9" s="17">
        <v>0</v>
      </c>
      <c r="K9" s="17">
        <v>0</v>
      </c>
      <c r="L9" s="17">
        <v>0</v>
      </c>
      <c r="M9" s="17">
        <v>6</v>
      </c>
      <c r="N9" s="17">
        <v>20</v>
      </c>
      <c r="O9" s="27">
        <v>28</v>
      </c>
    </row>
    <row r="10" spans="1:15">
      <c r="A10" s="13">
        <v>146</v>
      </c>
      <c r="B10" s="13" t="s">
        <v>4</v>
      </c>
      <c r="C10" s="13">
        <f>SUM(E10:O10)</f>
        <v>66</v>
      </c>
      <c r="D10" s="13">
        <v>3</v>
      </c>
      <c r="E10" s="17">
        <v>0</v>
      </c>
      <c r="F10" s="17">
        <v>0</v>
      </c>
      <c r="G10" s="17">
        <v>0</v>
      </c>
      <c r="H10" s="17">
        <v>6</v>
      </c>
      <c r="I10" s="17">
        <v>0</v>
      </c>
      <c r="J10" s="17">
        <v>0</v>
      </c>
      <c r="K10" s="17">
        <v>6</v>
      </c>
      <c r="L10" s="17">
        <v>0</v>
      </c>
      <c r="M10" s="17">
        <v>6</v>
      </c>
      <c r="N10" s="17">
        <v>20</v>
      </c>
      <c r="O10" s="27">
        <v>28</v>
      </c>
    </row>
    <row r="11" spans="1:15">
      <c r="A11" s="13">
        <v>2442</v>
      </c>
      <c r="B11" s="13" t="s">
        <v>73</v>
      </c>
      <c r="C11" s="13">
        <f>SUM(E11:O11)</f>
        <v>66</v>
      </c>
      <c r="D11" s="13">
        <v>2</v>
      </c>
      <c r="E11" s="17">
        <v>0</v>
      </c>
      <c r="F11" s="17">
        <v>0</v>
      </c>
      <c r="G11" s="17">
        <v>0</v>
      </c>
      <c r="H11" s="17">
        <v>6</v>
      </c>
      <c r="I11" s="17">
        <v>6</v>
      </c>
      <c r="J11" s="17">
        <v>0</v>
      </c>
      <c r="K11" s="17">
        <v>0</v>
      </c>
      <c r="L11" s="17">
        <v>0</v>
      </c>
      <c r="M11" s="17">
        <v>6</v>
      </c>
      <c r="N11" s="17">
        <v>20</v>
      </c>
      <c r="O11" s="27">
        <v>28</v>
      </c>
    </row>
    <row r="12" spans="1:15">
      <c r="A12" s="13">
        <v>2379</v>
      </c>
      <c r="B12" s="13" t="s">
        <v>54</v>
      </c>
      <c r="C12" s="13">
        <f>ROUND(SUM(E12:N12)/72*100,0)</f>
        <v>65</v>
      </c>
      <c r="D12" s="13">
        <v>4</v>
      </c>
      <c r="E12" s="17">
        <v>3</v>
      </c>
      <c r="F12" s="17">
        <v>6</v>
      </c>
      <c r="G12" s="17">
        <v>3</v>
      </c>
      <c r="H12" s="17">
        <v>6</v>
      </c>
      <c r="I12" s="17">
        <v>0</v>
      </c>
      <c r="J12" s="17">
        <v>0</v>
      </c>
      <c r="K12" s="17">
        <v>0</v>
      </c>
      <c r="L12" s="17">
        <v>3</v>
      </c>
      <c r="M12" s="17">
        <v>6</v>
      </c>
      <c r="N12" s="17">
        <v>20</v>
      </c>
      <c r="O12" s="27"/>
    </row>
    <row r="13" spans="1:15">
      <c r="A13" s="13">
        <v>2440</v>
      </c>
      <c r="B13" s="13" t="s">
        <v>71</v>
      </c>
      <c r="C13" s="13">
        <f>ROUND(SUM(E13:N13)/72*100,0)</f>
        <v>65</v>
      </c>
      <c r="D13" s="13">
        <v>2</v>
      </c>
      <c r="E13" s="17">
        <v>0</v>
      </c>
      <c r="F13" s="17">
        <v>6</v>
      </c>
      <c r="G13" s="17">
        <v>3</v>
      </c>
      <c r="H13" s="17">
        <v>6</v>
      </c>
      <c r="I13" s="17">
        <v>0</v>
      </c>
      <c r="J13" s="17">
        <v>6</v>
      </c>
      <c r="K13" s="17">
        <v>0</v>
      </c>
      <c r="L13" s="17">
        <v>0</v>
      </c>
      <c r="M13" s="17">
        <v>6</v>
      </c>
      <c r="N13" s="17">
        <v>20</v>
      </c>
      <c r="O13" s="27"/>
    </row>
    <row r="14" spans="1:15">
      <c r="A14" s="13">
        <v>270</v>
      </c>
      <c r="B14" s="13" t="s">
        <v>38</v>
      </c>
      <c r="C14" s="13">
        <f>SUM(E14:O14)</f>
        <v>63</v>
      </c>
      <c r="D14" s="13">
        <v>1</v>
      </c>
      <c r="E14" s="17">
        <v>0</v>
      </c>
      <c r="F14" s="17">
        <v>0</v>
      </c>
      <c r="G14" s="17">
        <v>3</v>
      </c>
      <c r="H14" s="17">
        <v>6</v>
      </c>
      <c r="I14" s="17">
        <v>0</v>
      </c>
      <c r="J14" s="17">
        <v>0</v>
      </c>
      <c r="K14" s="17">
        <v>0</v>
      </c>
      <c r="L14" s="17">
        <v>0</v>
      </c>
      <c r="M14" s="17">
        <v>6</v>
      </c>
      <c r="N14" s="17">
        <v>20</v>
      </c>
      <c r="O14" s="27">
        <v>28</v>
      </c>
    </row>
    <row r="15" spans="1:15">
      <c r="A15" s="13">
        <v>100003146</v>
      </c>
      <c r="B15" s="13" t="s">
        <v>97</v>
      </c>
      <c r="C15" s="13">
        <f>ROUND(SUM(E15:N15)/72*100,0)</f>
        <v>63</v>
      </c>
      <c r="D15" s="13">
        <v>1</v>
      </c>
      <c r="E15" s="17">
        <v>0</v>
      </c>
      <c r="F15" s="17">
        <v>0</v>
      </c>
      <c r="G15" s="17">
        <v>3</v>
      </c>
      <c r="H15" s="17">
        <v>0</v>
      </c>
      <c r="I15" s="17">
        <v>0</v>
      </c>
      <c r="J15" s="17">
        <v>6</v>
      </c>
      <c r="K15" s="17">
        <v>0</v>
      </c>
      <c r="L15" s="17">
        <v>10</v>
      </c>
      <c r="M15" s="17">
        <v>6</v>
      </c>
      <c r="N15" s="17">
        <v>20</v>
      </c>
      <c r="O15" s="27"/>
    </row>
    <row r="16" spans="1:15">
      <c r="A16" s="13">
        <v>161</v>
      </c>
      <c r="B16" s="13" t="s">
        <v>9</v>
      </c>
      <c r="C16" s="13">
        <f>ROUND(SUM(E16:N16)/72*100,0)</f>
        <v>61</v>
      </c>
      <c r="D16" s="13">
        <v>5</v>
      </c>
      <c r="E16" s="17">
        <v>0</v>
      </c>
      <c r="F16" s="17">
        <v>0</v>
      </c>
      <c r="G16" s="17">
        <v>0</v>
      </c>
      <c r="H16" s="17">
        <v>6</v>
      </c>
      <c r="I16" s="17">
        <v>6</v>
      </c>
      <c r="J16" s="17">
        <v>0</v>
      </c>
      <c r="K16" s="17">
        <v>6</v>
      </c>
      <c r="L16" s="17">
        <v>0</v>
      </c>
      <c r="M16" s="17">
        <v>6</v>
      </c>
      <c r="N16" s="17">
        <v>20</v>
      </c>
      <c r="O16" s="27"/>
    </row>
    <row r="17" spans="1:15">
      <c r="A17" s="13">
        <v>308</v>
      </c>
      <c r="B17" s="13" t="s">
        <v>46</v>
      </c>
      <c r="C17" s="13">
        <f>ROUND(SUM(E17:N17)/72*100,0)</f>
        <v>61</v>
      </c>
      <c r="D17" s="13">
        <v>1</v>
      </c>
      <c r="E17" s="17">
        <v>0</v>
      </c>
      <c r="F17" s="17">
        <v>0</v>
      </c>
      <c r="G17" s="17">
        <v>0</v>
      </c>
      <c r="H17" s="17">
        <v>6</v>
      </c>
      <c r="I17" s="17">
        <v>6</v>
      </c>
      <c r="J17" s="17">
        <v>6</v>
      </c>
      <c r="K17" s="17">
        <v>0</v>
      </c>
      <c r="L17" s="17">
        <v>0</v>
      </c>
      <c r="M17" s="17">
        <v>6</v>
      </c>
      <c r="N17" s="17">
        <v>20</v>
      </c>
      <c r="O17" s="27"/>
    </row>
    <row r="18" spans="1:15">
      <c r="A18" s="13">
        <v>100001520</v>
      </c>
      <c r="B18" s="13" t="s">
        <v>94</v>
      </c>
      <c r="C18" s="13">
        <f>SUM(E18:O18)</f>
        <v>59</v>
      </c>
      <c r="D18" s="13">
        <v>5</v>
      </c>
      <c r="E18" s="17">
        <v>0</v>
      </c>
      <c r="F18" s="17">
        <v>0</v>
      </c>
      <c r="G18" s="17">
        <v>3</v>
      </c>
      <c r="H18" s="17">
        <v>6</v>
      </c>
      <c r="I18" s="17">
        <v>6</v>
      </c>
      <c r="J18" s="17">
        <v>0</v>
      </c>
      <c r="K18" s="17">
        <v>0</v>
      </c>
      <c r="L18" s="17">
        <v>0</v>
      </c>
      <c r="M18" s="17">
        <v>6</v>
      </c>
      <c r="N18" s="17">
        <v>10</v>
      </c>
      <c r="O18" s="27">
        <v>28</v>
      </c>
    </row>
    <row r="19" spans="1:15">
      <c r="A19" s="13">
        <v>149</v>
      </c>
      <c r="B19" s="13" t="s">
        <v>6</v>
      </c>
      <c r="C19" s="13">
        <f>ROUND(SUM(E19:N19)/72*100,0)</f>
        <v>58</v>
      </c>
      <c r="D19" s="13">
        <v>3</v>
      </c>
      <c r="E19" s="17">
        <v>0</v>
      </c>
      <c r="F19" s="17">
        <v>6</v>
      </c>
      <c r="G19" s="17">
        <v>3</v>
      </c>
      <c r="H19" s="17">
        <v>6</v>
      </c>
      <c r="I19" s="17">
        <v>6</v>
      </c>
      <c r="J19" s="17">
        <v>6</v>
      </c>
      <c r="K19" s="17">
        <v>6</v>
      </c>
      <c r="L19" s="17">
        <v>3</v>
      </c>
      <c r="M19" s="17">
        <v>6</v>
      </c>
      <c r="N19" s="17">
        <v>0</v>
      </c>
      <c r="O19" s="27"/>
    </row>
    <row r="20" spans="1:15">
      <c r="A20" s="13">
        <v>175</v>
      </c>
      <c r="B20" s="13" t="s">
        <v>13</v>
      </c>
      <c r="C20" s="13">
        <f>ROUND(SUM(E20:N20)/72*100,0)</f>
        <v>57</v>
      </c>
      <c r="D20" s="13">
        <v>3</v>
      </c>
      <c r="E20" s="17">
        <v>3</v>
      </c>
      <c r="F20" s="17">
        <v>0</v>
      </c>
      <c r="G20" s="17">
        <v>0</v>
      </c>
      <c r="H20" s="17">
        <v>6</v>
      </c>
      <c r="I20" s="17">
        <v>6</v>
      </c>
      <c r="J20" s="17">
        <v>0</v>
      </c>
      <c r="K20" s="17">
        <v>0</v>
      </c>
      <c r="L20" s="17">
        <v>0</v>
      </c>
      <c r="M20" s="17">
        <v>6</v>
      </c>
      <c r="N20" s="17">
        <v>20</v>
      </c>
      <c r="O20" s="27"/>
    </row>
    <row r="21" spans="1:15">
      <c r="A21" s="13">
        <v>2403</v>
      </c>
      <c r="B21" s="13" t="s">
        <v>65</v>
      </c>
      <c r="C21" s="13">
        <f>SUM(E21:O21)</f>
        <v>54</v>
      </c>
      <c r="D21" s="13">
        <v>1</v>
      </c>
      <c r="E21" s="17">
        <v>0</v>
      </c>
      <c r="F21" s="17">
        <v>0</v>
      </c>
      <c r="G21" s="17">
        <v>0</v>
      </c>
      <c r="H21" s="17">
        <v>6</v>
      </c>
      <c r="I21" s="17">
        <v>0</v>
      </c>
      <c r="J21" s="17">
        <v>0</v>
      </c>
      <c r="K21" s="17">
        <v>0</v>
      </c>
      <c r="L21" s="17">
        <v>0</v>
      </c>
      <c r="M21" s="17">
        <v>6</v>
      </c>
      <c r="N21" s="17">
        <v>20</v>
      </c>
      <c r="O21" s="27">
        <v>22</v>
      </c>
    </row>
    <row r="22" spans="1:15">
      <c r="A22" s="13">
        <v>2386</v>
      </c>
      <c r="B22" s="13" t="s">
        <v>56</v>
      </c>
      <c r="C22" s="13">
        <f t="shared" ref="C22:C29" si="0">ROUND(SUM(E22:N22)/72*100,0)</f>
        <v>53</v>
      </c>
      <c r="D22" s="13">
        <v>5</v>
      </c>
      <c r="E22" s="17">
        <v>3</v>
      </c>
      <c r="F22" s="17">
        <v>0</v>
      </c>
      <c r="G22" s="17">
        <v>3</v>
      </c>
      <c r="H22" s="17">
        <v>6</v>
      </c>
      <c r="I22" s="17">
        <v>0</v>
      </c>
      <c r="J22" s="17">
        <v>0</v>
      </c>
      <c r="K22" s="17">
        <v>0</v>
      </c>
      <c r="L22" s="17">
        <v>0</v>
      </c>
      <c r="M22" s="17">
        <v>6</v>
      </c>
      <c r="N22" s="17">
        <v>20</v>
      </c>
      <c r="O22" s="27"/>
    </row>
    <row r="23" spans="1:15">
      <c r="A23" s="13">
        <v>2392</v>
      </c>
      <c r="B23" s="13" t="s">
        <v>59</v>
      </c>
      <c r="C23" s="13">
        <f t="shared" si="0"/>
        <v>53</v>
      </c>
      <c r="D23" s="13">
        <v>4</v>
      </c>
      <c r="E23" s="17">
        <v>0</v>
      </c>
      <c r="F23" s="17">
        <v>0</v>
      </c>
      <c r="G23" s="17">
        <v>3</v>
      </c>
      <c r="H23" s="17">
        <v>6</v>
      </c>
      <c r="I23" s="17">
        <v>0</v>
      </c>
      <c r="J23" s="17">
        <v>0</v>
      </c>
      <c r="K23" s="17">
        <v>0</v>
      </c>
      <c r="L23" s="17">
        <v>3</v>
      </c>
      <c r="M23" s="17">
        <v>6</v>
      </c>
      <c r="N23" s="17">
        <v>20</v>
      </c>
      <c r="O23" s="27"/>
    </row>
    <row r="24" spans="1:15">
      <c r="A24" s="13">
        <v>264</v>
      </c>
      <c r="B24" s="13" t="s">
        <v>37</v>
      </c>
      <c r="C24" s="13">
        <f t="shared" si="0"/>
        <v>53</v>
      </c>
      <c r="D24" s="13">
        <v>3</v>
      </c>
      <c r="E24" s="17">
        <v>0</v>
      </c>
      <c r="F24" s="17">
        <v>0</v>
      </c>
      <c r="G24" s="17">
        <v>0</v>
      </c>
      <c r="H24" s="17">
        <v>6</v>
      </c>
      <c r="I24" s="17">
        <v>6</v>
      </c>
      <c r="J24" s="17">
        <v>0</v>
      </c>
      <c r="K24" s="17">
        <v>0</v>
      </c>
      <c r="L24" s="17">
        <v>0</v>
      </c>
      <c r="M24" s="17">
        <v>6</v>
      </c>
      <c r="N24" s="17">
        <v>20</v>
      </c>
      <c r="O24" s="27"/>
    </row>
    <row r="25" spans="1:15">
      <c r="A25" s="13">
        <v>100004200</v>
      </c>
      <c r="B25" s="13" t="s">
        <v>99</v>
      </c>
      <c r="C25" s="13">
        <f t="shared" si="0"/>
        <v>49</v>
      </c>
      <c r="D25" s="13">
        <v>1</v>
      </c>
      <c r="E25" s="17">
        <v>0</v>
      </c>
      <c r="F25" s="17">
        <v>0</v>
      </c>
      <c r="G25" s="17">
        <v>3</v>
      </c>
      <c r="H25" s="17">
        <v>0</v>
      </c>
      <c r="I25" s="17">
        <v>0</v>
      </c>
      <c r="J25" s="17">
        <v>0</v>
      </c>
      <c r="K25" s="17">
        <v>0</v>
      </c>
      <c r="L25" s="17">
        <v>6</v>
      </c>
      <c r="M25" s="17">
        <v>6</v>
      </c>
      <c r="N25" s="17">
        <v>20</v>
      </c>
      <c r="O25" s="27"/>
    </row>
    <row r="26" spans="1:15">
      <c r="A26" s="13">
        <v>2377</v>
      </c>
      <c r="B26" s="13" t="s">
        <v>52</v>
      </c>
      <c r="C26" s="13">
        <f t="shared" si="0"/>
        <v>44</v>
      </c>
      <c r="D26" s="13">
        <v>5</v>
      </c>
      <c r="E26" s="17">
        <v>3</v>
      </c>
      <c r="F26" s="17">
        <v>0</v>
      </c>
      <c r="G26" s="17">
        <v>0</v>
      </c>
      <c r="H26" s="17">
        <v>6</v>
      </c>
      <c r="I26" s="17">
        <v>0</v>
      </c>
      <c r="J26" s="17">
        <v>0</v>
      </c>
      <c r="K26" s="17">
        <v>0</v>
      </c>
      <c r="L26" s="17">
        <v>0</v>
      </c>
      <c r="M26" s="17">
        <v>3</v>
      </c>
      <c r="N26" s="17">
        <v>20</v>
      </c>
      <c r="O26" s="27"/>
    </row>
    <row r="27" spans="1:15">
      <c r="A27" s="13">
        <v>296</v>
      </c>
      <c r="B27" s="13" t="s">
        <v>43</v>
      </c>
      <c r="C27" s="13">
        <f t="shared" si="0"/>
        <v>43</v>
      </c>
      <c r="D27" s="13">
        <v>3</v>
      </c>
      <c r="E27" s="17">
        <v>0</v>
      </c>
      <c r="F27" s="17">
        <v>6</v>
      </c>
      <c r="G27" s="17">
        <v>3</v>
      </c>
      <c r="H27" s="17">
        <v>6</v>
      </c>
      <c r="I27" s="17">
        <v>0</v>
      </c>
      <c r="J27" s="17">
        <v>0</v>
      </c>
      <c r="K27" s="17">
        <v>0</v>
      </c>
      <c r="L27" s="17">
        <v>0</v>
      </c>
      <c r="M27" s="17">
        <v>6</v>
      </c>
      <c r="N27" s="17">
        <v>10</v>
      </c>
      <c r="O27" s="27"/>
    </row>
    <row r="28" spans="1:15">
      <c r="A28" s="13">
        <v>196</v>
      </c>
      <c r="B28" s="13" t="s">
        <v>19</v>
      </c>
      <c r="C28" s="13">
        <f t="shared" si="0"/>
        <v>36</v>
      </c>
      <c r="D28" s="13">
        <v>4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7">
        <v>0</v>
      </c>
      <c r="M28" s="17">
        <v>6</v>
      </c>
      <c r="N28" s="17">
        <v>20</v>
      </c>
      <c r="O28" s="27"/>
    </row>
    <row r="29" spans="1:15">
      <c r="A29" s="13">
        <v>100004201</v>
      </c>
      <c r="B29" s="13" t="s">
        <v>100</v>
      </c>
      <c r="C29" s="13">
        <f t="shared" si="0"/>
        <v>36</v>
      </c>
      <c r="D29" s="13">
        <v>1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7">
        <v>0</v>
      </c>
      <c r="M29" s="17">
        <v>6</v>
      </c>
      <c r="N29" s="17">
        <v>20</v>
      </c>
      <c r="O29" s="27"/>
    </row>
    <row r="30" spans="1:15">
      <c r="A30" s="13">
        <v>248</v>
      </c>
      <c r="B30" s="13" t="s">
        <v>34</v>
      </c>
      <c r="C30" s="13">
        <f>SUM(E30:O30)</f>
        <v>32</v>
      </c>
      <c r="D30" s="13">
        <v>4</v>
      </c>
      <c r="E30" s="17">
        <v>0</v>
      </c>
      <c r="F30" s="17">
        <v>0</v>
      </c>
      <c r="G30" s="17">
        <v>0</v>
      </c>
      <c r="H30" s="17">
        <v>6</v>
      </c>
      <c r="I30" s="17">
        <v>0</v>
      </c>
      <c r="J30" s="17">
        <v>0</v>
      </c>
      <c r="K30" s="17">
        <v>0</v>
      </c>
      <c r="L30" s="17">
        <v>0</v>
      </c>
      <c r="M30" s="17">
        <v>6</v>
      </c>
      <c r="N30" s="17">
        <v>20</v>
      </c>
      <c r="O30" s="27">
        <v>0</v>
      </c>
    </row>
    <row r="31" spans="1:15">
      <c r="A31" s="13">
        <v>2378</v>
      </c>
      <c r="B31" s="13" t="s">
        <v>53</v>
      </c>
      <c r="C31" s="13">
        <f>ROUND(SUM(E31:N31)/72*100,0)</f>
        <v>31</v>
      </c>
      <c r="D31" s="13">
        <v>5</v>
      </c>
      <c r="E31" s="17">
        <v>0</v>
      </c>
      <c r="F31" s="17">
        <v>0</v>
      </c>
      <c r="G31" s="17">
        <v>0</v>
      </c>
      <c r="H31" s="17">
        <v>6</v>
      </c>
      <c r="I31" s="17">
        <v>0</v>
      </c>
      <c r="J31" s="17">
        <v>0</v>
      </c>
      <c r="K31" s="17">
        <v>0</v>
      </c>
      <c r="L31" s="17">
        <v>3</v>
      </c>
      <c r="M31" s="17">
        <v>3</v>
      </c>
      <c r="N31" s="17">
        <v>10</v>
      </c>
      <c r="O31" s="27"/>
    </row>
    <row r="32" spans="1:15">
      <c r="A32" s="13">
        <v>137</v>
      </c>
      <c r="B32" s="13" t="s">
        <v>1</v>
      </c>
      <c r="C32" s="13">
        <f>SUM(E32:O32)</f>
        <v>28</v>
      </c>
      <c r="D32" s="13">
        <v>4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7">
        <v>0</v>
      </c>
      <c r="N32" s="17">
        <v>0</v>
      </c>
      <c r="O32" s="27">
        <v>28</v>
      </c>
    </row>
    <row r="33" spans="1:15">
      <c r="A33" s="13">
        <v>2444</v>
      </c>
      <c r="B33" s="13" t="s">
        <v>75</v>
      </c>
      <c r="C33" s="13">
        <f>SUM(E33:O33)</f>
        <v>28</v>
      </c>
      <c r="D33" s="13">
        <v>4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7">
        <v>0</v>
      </c>
      <c r="N33" s="17">
        <v>0</v>
      </c>
      <c r="O33" s="27">
        <v>28</v>
      </c>
    </row>
    <row r="34" spans="1:15">
      <c r="A34" s="13">
        <v>141</v>
      </c>
      <c r="B34" s="13" t="s">
        <v>3</v>
      </c>
      <c r="C34" s="13">
        <f>SUM(E34:O34)</f>
        <v>28</v>
      </c>
      <c r="D34" s="13">
        <v>3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17">
        <v>0</v>
      </c>
      <c r="M34" s="17">
        <v>0</v>
      </c>
      <c r="N34" s="17">
        <v>0</v>
      </c>
      <c r="O34" s="27">
        <v>28</v>
      </c>
    </row>
    <row r="35" spans="1:15">
      <c r="A35" s="13">
        <v>147</v>
      </c>
      <c r="B35" s="13" t="s">
        <v>5</v>
      </c>
      <c r="C35" s="13">
        <f>SUM(E35:O35)</f>
        <v>28</v>
      </c>
      <c r="D35" s="13">
        <v>2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17">
        <v>0</v>
      </c>
      <c r="M35" s="17">
        <v>0</v>
      </c>
      <c r="N35" s="17">
        <v>0</v>
      </c>
      <c r="O35" s="27">
        <v>28</v>
      </c>
    </row>
    <row r="36" spans="1:15">
      <c r="A36" s="13">
        <v>171</v>
      </c>
      <c r="B36" s="13" t="s">
        <v>12</v>
      </c>
      <c r="C36" s="13">
        <f>SUM(E36:O36)</f>
        <v>28</v>
      </c>
      <c r="D36" s="13">
        <v>1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17">
        <v>0</v>
      </c>
      <c r="M36" s="17">
        <v>0</v>
      </c>
      <c r="N36" s="17">
        <v>0</v>
      </c>
      <c r="O36" s="27">
        <v>28</v>
      </c>
    </row>
    <row r="37" spans="1:15">
      <c r="A37" s="13">
        <v>1000300</v>
      </c>
      <c r="B37" s="13" t="s">
        <v>91</v>
      </c>
      <c r="C37" s="13">
        <f>ROUND(SUM(E37:N37)/72*100,0)</f>
        <v>26</v>
      </c>
      <c r="D37" s="13">
        <v>5</v>
      </c>
      <c r="E37" s="17">
        <v>0</v>
      </c>
      <c r="F37" s="17">
        <v>0</v>
      </c>
      <c r="G37" s="17">
        <v>0</v>
      </c>
      <c r="H37" s="17">
        <v>6</v>
      </c>
      <c r="I37" s="17">
        <v>0</v>
      </c>
      <c r="J37" s="17">
        <v>0</v>
      </c>
      <c r="K37" s="17">
        <v>0</v>
      </c>
      <c r="L37" s="17">
        <v>0</v>
      </c>
      <c r="M37" s="17">
        <v>3</v>
      </c>
      <c r="N37" s="17">
        <v>10</v>
      </c>
      <c r="O37" s="27"/>
    </row>
    <row r="38" spans="1:15">
      <c r="A38" s="13">
        <v>263</v>
      </c>
      <c r="B38" s="13" t="s">
        <v>36</v>
      </c>
      <c r="C38" s="13">
        <f>ROUND(SUM(E38:N38)/72*100,0)</f>
        <v>26</v>
      </c>
      <c r="D38" s="13">
        <v>4</v>
      </c>
      <c r="E38" s="17">
        <v>0</v>
      </c>
      <c r="F38" s="17">
        <v>0</v>
      </c>
      <c r="G38" s="17">
        <v>3</v>
      </c>
      <c r="H38" s="17">
        <v>0</v>
      </c>
      <c r="I38" s="17">
        <v>0</v>
      </c>
      <c r="J38" s="17">
        <v>0</v>
      </c>
      <c r="K38" s="17">
        <v>0</v>
      </c>
      <c r="L38" s="17">
        <v>0</v>
      </c>
      <c r="M38" s="17">
        <v>6</v>
      </c>
      <c r="N38" s="17">
        <v>10</v>
      </c>
      <c r="O38" s="27"/>
    </row>
    <row r="39" spans="1:15">
      <c r="A39" s="13">
        <v>138</v>
      </c>
      <c r="B39" s="13" t="s">
        <v>2</v>
      </c>
      <c r="C39" s="13">
        <f>SUM(E39:O39)</f>
        <v>26</v>
      </c>
      <c r="D39" s="13">
        <v>4</v>
      </c>
      <c r="E39" s="17">
        <v>0</v>
      </c>
      <c r="F39" s="17">
        <v>6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17">
        <v>0</v>
      </c>
      <c r="M39" s="17">
        <v>3</v>
      </c>
      <c r="N39" s="17">
        <v>0</v>
      </c>
      <c r="O39" s="27">
        <v>17</v>
      </c>
    </row>
    <row r="40" spans="1:15">
      <c r="A40" s="13">
        <v>309</v>
      </c>
      <c r="B40" s="13" t="s">
        <v>47</v>
      </c>
      <c r="C40" s="13">
        <f>SUM(E40:O40)</f>
        <v>20</v>
      </c>
      <c r="D40" s="13">
        <v>5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17">
        <v>0</v>
      </c>
      <c r="M40" s="17">
        <v>0</v>
      </c>
      <c r="N40" s="17">
        <v>0</v>
      </c>
      <c r="O40" s="27">
        <v>20</v>
      </c>
    </row>
    <row r="41" spans="1:15">
      <c r="A41" s="13">
        <v>100002700</v>
      </c>
      <c r="B41" s="13" t="s">
        <v>96</v>
      </c>
      <c r="C41" s="13">
        <f>ROUND(SUM(E41:N41)/72*100,0)</f>
        <v>0</v>
      </c>
      <c r="D41" s="13">
        <v>5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17">
        <v>0</v>
      </c>
      <c r="M41" s="17">
        <v>0</v>
      </c>
      <c r="N41" s="17">
        <v>0</v>
      </c>
      <c r="O41" s="27"/>
    </row>
    <row r="42" spans="1:15">
      <c r="A42" s="13">
        <v>2451</v>
      </c>
      <c r="B42" s="13" t="s">
        <v>81</v>
      </c>
      <c r="C42" s="13">
        <f>SUM(E42:O42)</f>
        <v>0</v>
      </c>
      <c r="D42" s="13">
        <v>5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v>0</v>
      </c>
      <c r="M42" s="17">
        <v>0</v>
      </c>
      <c r="N42" s="17">
        <v>0</v>
      </c>
      <c r="O42" s="27">
        <v>0</v>
      </c>
    </row>
    <row r="43" spans="1:15">
      <c r="A43" s="13">
        <v>217</v>
      </c>
      <c r="B43" s="13" t="s">
        <v>25</v>
      </c>
      <c r="C43" s="13">
        <f t="shared" ref="C43:C51" si="1">ROUND(SUM(E43:N43)/72*100,0)</f>
        <v>0</v>
      </c>
      <c r="D43" s="13">
        <v>5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v>0</v>
      </c>
      <c r="M43" s="17">
        <v>0</v>
      </c>
      <c r="N43" s="17">
        <v>0</v>
      </c>
      <c r="O43" s="27"/>
    </row>
    <row r="44" spans="1:15">
      <c r="A44" s="13">
        <v>2376</v>
      </c>
      <c r="B44" s="13" t="s">
        <v>51</v>
      </c>
      <c r="C44" s="13">
        <f t="shared" si="1"/>
        <v>0</v>
      </c>
      <c r="D44" s="13">
        <v>5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17">
        <v>0</v>
      </c>
      <c r="M44" s="17">
        <v>0</v>
      </c>
      <c r="N44" s="17">
        <v>0</v>
      </c>
      <c r="O44" s="27"/>
    </row>
    <row r="45" spans="1:15">
      <c r="A45" s="13">
        <v>7954</v>
      </c>
      <c r="B45" s="13" t="s">
        <v>89</v>
      </c>
      <c r="C45" s="13">
        <f t="shared" si="1"/>
        <v>0</v>
      </c>
      <c r="D45" s="13">
        <v>5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7">
        <v>0</v>
      </c>
      <c r="M45" s="17">
        <v>0</v>
      </c>
      <c r="N45" s="17">
        <v>0</v>
      </c>
      <c r="O45" s="27"/>
    </row>
    <row r="46" spans="1:15">
      <c r="A46" s="13">
        <v>2437</v>
      </c>
      <c r="B46" s="13" t="s">
        <v>70</v>
      </c>
      <c r="C46" s="13">
        <f t="shared" si="1"/>
        <v>0</v>
      </c>
      <c r="D46" s="13">
        <v>4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17">
        <v>0</v>
      </c>
      <c r="M46" s="17">
        <v>0</v>
      </c>
      <c r="N46" s="17">
        <v>0</v>
      </c>
      <c r="O46" s="27"/>
    </row>
    <row r="47" spans="1:15">
      <c r="A47" s="13">
        <v>1000361</v>
      </c>
      <c r="B47" s="13" t="s">
        <v>92</v>
      </c>
      <c r="C47" s="13">
        <f t="shared" si="1"/>
        <v>0</v>
      </c>
      <c r="D47" s="13">
        <v>4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7">
        <v>0</v>
      </c>
      <c r="M47" s="17">
        <v>0</v>
      </c>
      <c r="N47" s="17">
        <v>0</v>
      </c>
      <c r="O47" s="27"/>
    </row>
    <row r="48" spans="1:15">
      <c r="A48" s="13">
        <v>2455</v>
      </c>
      <c r="B48" s="13" t="s">
        <v>83</v>
      </c>
      <c r="C48" s="13">
        <f t="shared" si="1"/>
        <v>0</v>
      </c>
      <c r="D48" s="13">
        <v>4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17">
        <v>0</v>
      </c>
      <c r="M48" s="17">
        <v>0</v>
      </c>
      <c r="N48" s="17">
        <v>0</v>
      </c>
      <c r="O48" s="27"/>
    </row>
    <row r="49" spans="1:15">
      <c r="A49" s="13">
        <v>2447</v>
      </c>
      <c r="B49" s="13" t="s">
        <v>77</v>
      </c>
      <c r="C49" s="13">
        <f t="shared" si="1"/>
        <v>0</v>
      </c>
      <c r="D49" s="13">
        <v>4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7">
        <v>0</v>
      </c>
      <c r="M49" s="17">
        <v>0</v>
      </c>
      <c r="N49" s="17">
        <v>0</v>
      </c>
      <c r="O49" s="27"/>
    </row>
    <row r="50" spans="1:15">
      <c r="A50" s="13">
        <v>2395</v>
      </c>
      <c r="B50" s="13" t="s">
        <v>61</v>
      </c>
      <c r="C50" s="13">
        <f t="shared" si="1"/>
        <v>0</v>
      </c>
      <c r="D50" s="13">
        <v>4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27"/>
    </row>
    <row r="51" spans="1:15">
      <c r="A51" s="13">
        <v>2448</v>
      </c>
      <c r="B51" s="13" t="s">
        <v>78</v>
      </c>
      <c r="C51" s="13">
        <f t="shared" si="1"/>
        <v>0</v>
      </c>
      <c r="D51" s="13">
        <v>4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17">
        <v>0</v>
      </c>
      <c r="M51" s="17">
        <v>0</v>
      </c>
      <c r="N51" s="17">
        <v>0</v>
      </c>
      <c r="O51" s="27"/>
    </row>
    <row r="52" spans="1:15">
      <c r="A52" s="13">
        <v>207</v>
      </c>
      <c r="B52" s="13" t="s">
        <v>23</v>
      </c>
      <c r="C52" s="13">
        <f>SUM(E52:O52)</f>
        <v>0</v>
      </c>
      <c r="D52" s="13">
        <v>3</v>
      </c>
      <c r="E52" s="17">
        <v>0</v>
      </c>
      <c r="F52" s="17">
        <v>0</v>
      </c>
      <c r="G52" s="17">
        <v>0</v>
      </c>
      <c r="H52" s="17">
        <v>0</v>
      </c>
      <c r="I52" s="17">
        <v>0</v>
      </c>
      <c r="J52" s="17">
        <v>0</v>
      </c>
      <c r="K52" s="17">
        <v>0</v>
      </c>
      <c r="L52" s="17">
        <v>0</v>
      </c>
      <c r="M52" s="17">
        <v>0</v>
      </c>
      <c r="N52" s="17">
        <v>0</v>
      </c>
      <c r="O52" s="27">
        <v>0</v>
      </c>
    </row>
    <row r="53" spans="1:15">
      <c r="A53" s="13">
        <v>181</v>
      </c>
      <c r="B53" s="13" t="s">
        <v>15</v>
      </c>
      <c r="C53" s="13">
        <f>ROUND(SUM(E53:N53)/72*100,0)</f>
        <v>0</v>
      </c>
      <c r="D53" s="13">
        <v>3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17">
        <v>0</v>
      </c>
      <c r="M53" s="17">
        <v>0</v>
      </c>
      <c r="N53" s="17">
        <v>0</v>
      </c>
      <c r="O53" s="27"/>
    </row>
    <row r="54" spans="1:15">
      <c r="A54" s="13">
        <v>2400</v>
      </c>
      <c r="B54" s="13" t="s">
        <v>64</v>
      </c>
      <c r="C54" s="13">
        <f>ROUND(SUM(E54:N54)/72*100,0)</f>
        <v>0</v>
      </c>
      <c r="D54" s="13">
        <v>3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17">
        <v>0</v>
      </c>
      <c r="M54" s="17">
        <v>0</v>
      </c>
      <c r="N54" s="17">
        <v>0</v>
      </c>
      <c r="O54" s="27"/>
    </row>
    <row r="55" spans="1:15">
      <c r="A55" s="13">
        <v>100003360</v>
      </c>
      <c r="B55" s="13" t="s">
        <v>98</v>
      </c>
      <c r="C55" s="13">
        <f>ROUND(SUM(E55:N55)/72*100,0)</f>
        <v>0</v>
      </c>
      <c r="D55" s="13">
        <v>3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17">
        <v>0</v>
      </c>
      <c r="M55" s="17">
        <v>0</v>
      </c>
      <c r="N55" s="17">
        <v>0</v>
      </c>
      <c r="O55" s="27"/>
    </row>
    <row r="56" spans="1:15">
      <c r="A56" s="13">
        <v>182</v>
      </c>
      <c r="B56" s="13" t="s">
        <v>16</v>
      </c>
      <c r="C56" s="13">
        <f>ROUND(SUM(E56:N56)/72*100,0)</f>
        <v>0</v>
      </c>
      <c r="D56" s="13">
        <v>3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17">
        <v>0</v>
      </c>
      <c r="M56" s="17">
        <v>0</v>
      </c>
      <c r="N56" s="17">
        <v>0</v>
      </c>
      <c r="O56" s="27"/>
    </row>
    <row r="57" spans="1:15">
      <c r="A57" s="13">
        <v>133</v>
      </c>
      <c r="B57" s="13" t="s">
        <v>0</v>
      </c>
      <c r="C57" s="13">
        <f>ROUND(SUM(E57:N57)/72*100,0)</f>
        <v>0</v>
      </c>
      <c r="D57" s="13">
        <v>3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17">
        <v>0</v>
      </c>
      <c r="M57" s="17">
        <v>0</v>
      </c>
      <c r="N57" s="17">
        <v>0</v>
      </c>
      <c r="O57" s="27"/>
    </row>
    <row r="58" spans="1:15">
      <c r="A58" s="13">
        <v>2456</v>
      </c>
      <c r="B58" s="13" t="s">
        <v>84</v>
      </c>
      <c r="C58" s="13">
        <f>SUM(E58:O58)</f>
        <v>0</v>
      </c>
      <c r="D58" s="13">
        <v>3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17">
        <v>0</v>
      </c>
      <c r="M58" s="17">
        <v>0</v>
      </c>
      <c r="N58" s="17">
        <v>0</v>
      </c>
      <c r="O58" s="27">
        <v>0</v>
      </c>
    </row>
    <row r="59" spans="1:15">
      <c r="A59" s="13">
        <v>2390</v>
      </c>
      <c r="B59" s="13" t="s">
        <v>58</v>
      </c>
      <c r="C59" s="13">
        <f t="shared" ref="C59:C74" si="2">ROUND(SUM(E59:N59)/72*100,0)</f>
        <v>0</v>
      </c>
      <c r="D59" s="13">
        <v>3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17">
        <v>0</v>
      </c>
      <c r="M59" s="17">
        <v>0</v>
      </c>
      <c r="N59" s="17">
        <v>0</v>
      </c>
      <c r="O59" s="27"/>
    </row>
    <row r="60" spans="1:15">
      <c r="A60" s="13">
        <v>2396</v>
      </c>
      <c r="B60" s="13" t="s">
        <v>62</v>
      </c>
      <c r="C60" s="13">
        <f t="shared" si="2"/>
        <v>0</v>
      </c>
      <c r="D60" s="13">
        <v>3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17">
        <v>0</v>
      </c>
      <c r="M60" s="17">
        <v>0</v>
      </c>
      <c r="N60" s="17">
        <v>0</v>
      </c>
      <c r="O60" s="27"/>
    </row>
    <row r="61" spans="1:15">
      <c r="A61" s="13">
        <v>205</v>
      </c>
      <c r="B61" s="13" t="s">
        <v>21</v>
      </c>
      <c r="C61" s="13">
        <f t="shared" si="2"/>
        <v>0</v>
      </c>
      <c r="D61" s="13">
        <v>3</v>
      </c>
      <c r="E61" s="17">
        <v>0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17">
        <v>0</v>
      </c>
      <c r="M61" s="17">
        <v>0</v>
      </c>
      <c r="N61" s="17">
        <v>0</v>
      </c>
      <c r="O61" s="27"/>
    </row>
    <row r="62" spans="1:15">
      <c r="A62" s="13">
        <v>240</v>
      </c>
      <c r="B62" s="13" t="s">
        <v>30</v>
      </c>
      <c r="C62" s="13">
        <f t="shared" si="2"/>
        <v>0</v>
      </c>
      <c r="D62" s="13">
        <v>3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17">
        <v>0</v>
      </c>
      <c r="M62" s="17">
        <v>0</v>
      </c>
      <c r="N62" s="17">
        <v>0</v>
      </c>
      <c r="O62" s="27"/>
    </row>
    <row r="63" spans="1:15">
      <c r="A63" s="13">
        <v>221</v>
      </c>
      <c r="B63" s="13" t="s">
        <v>26</v>
      </c>
      <c r="C63" s="13">
        <f t="shared" si="2"/>
        <v>0</v>
      </c>
      <c r="D63" s="13">
        <v>2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17">
        <v>0</v>
      </c>
      <c r="M63" s="17">
        <v>0</v>
      </c>
      <c r="N63" s="17">
        <v>0</v>
      </c>
      <c r="O63" s="27"/>
    </row>
    <row r="64" spans="1:15">
      <c r="A64" s="13">
        <v>2450</v>
      </c>
      <c r="B64" s="13" t="s">
        <v>80</v>
      </c>
      <c r="C64" s="13">
        <f t="shared" si="2"/>
        <v>0</v>
      </c>
      <c r="D64" s="13">
        <v>2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17">
        <v>0</v>
      </c>
      <c r="M64" s="17">
        <v>0</v>
      </c>
      <c r="N64" s="17">
        <v>0</v>
      </c>
      <c r="O64" s="27"/>
    </row>
    <row r="65" spans="1:15">
      <c r="A65" s="13">
        <v>2443</v>
      </c>
      <c r="B65" s="13" t="s">
        <v>74</v>
      </c>
      <c r="C65" s="13">
        <f t="shared" si="2"/>
        <v>0</v>
      </c>
      <c r="D65" s="13">
        <v>2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17">
        <v>0</v>
      </c>
      <c r="M65" s="17">
        <v>0</v>
      </c>
      <c r="N65" s="17">
        <v>0</v>
      </c>
      <c r="O65" s="27"/>
    </row>
    <row r="66" spans="1:15">
      <c r="A66" s="13">
        <v>2407</v>
      </c>
      <c r="B66" s="13" t="s">
        <v>67</v>
      </c>
      <c r="C66" s="13">
        <f t="shared" si="2"/>
        <v>0</v>
      </c>
      <c r="D66" s="13">
        <v>2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17">
        <v>0</v>
      </c>
      <c r="M66" s="17">
        <v>0</v>
      </c>
      <c r="N66" s="17">
        <v>0</v>
      </c>
      <c r="O66" s="27"/>
    </row>
    <row r="67" spans="1:15">
      <c r="A67" s="13">
        <v>150</v>
      </c>
      <c r="B67" s="13" t="s">
        <v>7</v>
      </c>
      <c r="C67" s="13">
        <f t="shared" si="2"/>
        <v>0</v>
      </c>
      <c r="D67" s="13">
        <v>2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17">
        <v>0</v>
      </c>
      <c r="M67" s="17">
        <v>0</v>
      </c>
      <c r="N67" s="17">
        <v>0</v>
      </c>
      <c r="O67" s="27"/>
    </row>
    <row r="68" spans="1:15">
      <c r="A68" s="13">
        <v>306</v>
      </c>
      <c r="B68" s="13" t="s">
        <v>45</v>
      </c>
      <c r="C68" s="13">
        <f t="shared" si="2"/>
        <v>0</v>
      </c>
      <c r="D68" s="13">
        <v>2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17">
        <v>0</v>
      </c>
      <c r="M68" s="17">
        <v>0</v>
      </c>
      <c r="N68" s="17">
        <v>0</v>
      </c>
      <c r="O68" s="27"/>
    </row>
    <row r="69" spans="1:15">
      <c r="A69" s="13">
        <v>2406</v>
      </c>
      <c r="B69" s="13" t="s">
        <v>66</v>
      </c>
      <c r="C69" s="13">
        <f t="shared" si="2"/>
        <v>0</v>
      </c>
      <c r="D69" s="13">
        <v>2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17">
        <v>0</v>
      </c>
      <c r="M69" s="17">
        <v>0</v>
      </c>
      <c r="N69" s="17">
        <v>0</v>
      </c>
      <c r="O69" s="27"/>
    </row>
    <row r="70" spans="1:15">
      <c r="A70" s="13">
        <v>247</v>
      </c>
      <c r="B70" s="13" t="s">
        <v>33</v>
      </c>
      <c r="C70" s="13">
        <f t="shared" si="2"/>
        <v>0</v>
      </c>
      <c r="D70" s="13">
        <v>2</v>
      </c>
      <c r="E70" s="17">
        <v>0</v>
      </c>
      <c r="F70" s="17">
        <v>0</v>
      </c>
      <c r="G70" s="17">
        <v>0</v>
      </c>
      <c r="H70" s="17">
        <v>0</v>
      </c>
      <c r="I70" s="17">
        <v>0</v>
      </c>
      <c r="J70" s="17">
        <v>0</v>
      </c>
      <c r="K70" s="17">
        <v>0</v>
      </c>
      <c r="L70" s="17">
        <v>0</v>
      </c>
      <c r="M70" s="17">
        <v>0</v>
      </c>
      <c r="N70" s="17">
        <v>0</v>
      </c>
      <c r="O70" s="27"/>
    </row>
    <row r="71" spans="1:15">
      <c r="A71" s="13">
        <v>276</v>
      </c>
      <c r="B71" s="13" t="s">
        <v>39</v>
      </c>
      <c r="C71" s="13">
        <f t="shared" si="2"/>
        <v>0</v>
      </c>
      <c r="D71" s="13">
        <v>2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17">
        <v>0</v>
      </c>
      <c r="K71" s="17">
        <v>0</v>
      </c>
      <c r="L71" s="17">
        <v>0</v>
      </c>
      <c r="M71" s="17">
        <v>0</v>
      </c>
      <c r="N71" s="17">
        <v>0</v>
      </c>
      <c r="O71" s="27"/>
    </row>
    <row r="72" spans="1:15">
      <c r="A72" s="13">
        <v>197</v>
      </c>
      <c r="B72" s="13" t="s">
        <v>20</v>
      </c>
      <c r="C72" s="13">
        <f t="shared" si="2"/>
        <v>0</v>
      </c>
      <c r="D72" s="13">
        <v>2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17">
        <v>0</v>
      </c>
      <c r="L72" s="17">
        <v>0</v>
      </c>
      <c r="M72" s="17">
        <v>0</v>
      </c>
      <c r="N72" s="17">
        <v>0</v>
      </c>
      <c r="O72" s="27"/>
    </row>
    <row r="73" spans="1:15">
      <c r="A73" s="13">
        <v>151</v>
      </c>
      <c r="B73" s="13" t="s">
        <v>8</v>
      </c>
      <c r="C73" s="13">
        <f t="shared" si="2"/>
        <v>0</v>
      </c>
      <c r="D73" s="13">
        <v>2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17">
        <v>0</v>
      </c>
      <c r="L73" s="17">
        <v>0</v>
      </c>
      <c r="M73" s="17">
        <v>0</v>
      </c>
      <c r="N73" s="17">
        <v>0</v>
      </c>
      <c r="O73" s="27"/>
    </row>
    <row r="74" spans="1:15">
      <c r="A74" s="13">
        <v>206</v>
      </c>
      <c r="B74" s="13" t="s">
        <v>22</v>
      </c>
      <c r="C74" s="13">
        <f t="shared" si="2"/>
        <v>0</v>
      </c>
      <c r="D74" s="13">
        <v>2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17">
        <v>0</v>
      </c>
      <c r="M74" s="17">
        <v>0</v>
      </c>
      <c r="N74" s="17">
        <v>0</v>
      </c>
      <c r="O74" s="27"/>
    </row>
    <row r="75" spans="1:15">
      <c r="A75" s="13">
        <v>2445</v>
      </c>
      <c r="B75" s="13" t="s">
        <v>76</v>
      </c>
      <c r="C75" s="13">
        <f>SUM(E75:O75)</f>
        <v>0</v>
      </c>
      <c r="D75" s="13">
        <v>2</v>
      </c>
      <c r="E75" s="17">
        <v>0</v>
      </c>
      <c r="F75" s="17">
        <v>0</v>
      </c>
      <c r="G75" s="17">
        <v>0</v>
      </c>
      <c r="H75" s="17">
        <v>0</v>
      </c>
      <c r="I75" s="17">
        <v>0</v>
      </c>
      <c r="J75" s="17">
        <v>0</v>
      </c>
      <c r="K75" s="17">
        <v>0</v>
      </c>
      <c r="L75" s="17">
        <v>0</v>
      </c>
      <c r="M75" s="17">
        <v>0</v>
      </c>
      <c r="N75" s="17">
        <v>0</v>
      </c>
      <c r="O75" s="27">
        <v>0</v>
      </c>
    </row>
    <row r="76" spans="1:15">
      <c r="A76" s="13">
        <v>169</v>
      </c>
      <c r="B76" s="13" t="s">
        <v>11</v>
      </c>
      <c r="C76" s="13">
        <f t="shared" ref="C76:C85" si="3">ROUND(SUM(E76:N76)/72*100,0)</f>
        <v>0</v>
      </c>
      <c r="D76" s="13">
        <v>2</v>
      </c>
      <c r="E76" s="17">
        <v>0</v>
      </c>
      <c r="F76" s="17">
        <v>0</v>
      </c>
      <c r="G76" s="17">
        <v>0</v>
      </c>
      <c r="H76" s="17">
        <v>0</v>
      </c>
      <c r="I76" s="17">
        <v>0</v>
      </c>
      <c r="J76" s="17">
        <v>0</v>
      </c>
      <c r="K76" s="17">
        <v>0</v>
      </c>
      <c r="L76" s="17">
        <v>0</v>
      </c>
      <c r="M76" s="17">
        <v>0</v>
      </c>
      <c r="N76" s="17">
        <v>0</v>
      </c>
      <c r="O76" s="27"/>
    </row>
    <row r="77" spans="1:15">
      <c r="A77" s="13">
        <v>315</v>
      </c>
      <c r="B77" s="13" t="s">
        <v>50</v>
      </c>
      <c r="C77" s="13">
        <f t="shared" si="3"/>
        <v>0</v>
      </c>
      <c r="D77" s="13">
        <v>1</v>
      </c>
      <c r="E77" s="17">
        <v>0</v>
      </c>
      <c r="F77" s="17">
        <v>0</v>
      </c>
      <c r="G77" s="17">
        <v>0</v>
      </c>
      <c r="H77" s="17">
        <v>0</v>
      </c>
      <c r="I77" s="17">
        <v>0</v>
      </c>
      <c r="J77" s="17">
        <v>0</v>
      </c>
      <c r="K77" s="17">
        <v>0</v>
      </c>
      <c r="L77" s="17">
        <v>0</v>
      </c>
      <c r="M77" s="17">
        <v>0</v>
      </c>
      <c r="N77" s="17">
        <v>0</v>
      </c>
      <c r="O77" s="27"/>
    </row>
    <row r="78" spans="1:15">
      <c r="A78" s="13">
        <v>2418</v>
      </c>
      <c r="B78" s="13" t="s">
        <v>68</v>
      </c>
      <c r="C78" s="13">
        <f t="shared" si="3"/>
        <v>0</v>
      </c>
      <c r="D78" s="13">
        <v>1</v>
      </c>
      <c r="E78" s="17">
        <v>0</v>
      </c>
      <c r="F78" s="17">
        <v>0</v>
      </c>
      <c r="G78" s="17">
        <v>0</v>
      </c>
      <c r="H78" s="17">
        <v>0</v>
      </c>
      <c r="I78" s="17">
        <v>0</v>
      </c>
      <c r="J78" s="17">
        <v>0</v>
      </c>
      <c r="K78" s="17">
        <v>0</v>
      </c>
      <c r="L78" s="17">
        <v>0</v>
      </c>
      <c r="M78" s="17">
        <v>0</v>
      </c>
      <c r="N78" s="17">
        <v>0</v>
      </c>
      <c r="O78" s="27"/>
    </row>
    <row r="79" spans="1:15">
      <c r="A79" s="13">
        <v>310</v>
      </c>
      <c r="B79" s="13" t="s">
        <v>48</v>
      </c>
      <c r="C79" s="13">
        <f t="shared" si="3"/>
        <v>0</v>
      </c>
      <c r="D79" s="13">
        <v>1</v>
      </c>
      <c r="E79" s="17">
        <v>0</v>
      </c>
      <c r="F79" s="17">
        <v>0</v>
      </c>
      <c r="G79" s="17">
        <v>0</v>
      </c>
      <c r="H79" s="17">
        <v>0</v>
      </c>
      <c r="I79" s="17">
        <v>0</v>
      </c>
      <c r="J79" s="17">
        <v>0</v>
      </c>
      <c r="K79" s="17">
        <v>0</v>
      </c>
      <c r="L79" s="17">
        <v>0</v>
      </c>
      <c r="M79" s="17">
        <v>0</v>
      </c>
      <c r="N79" s="17">
        <v>0</v>
      </c>
      <c r="O79" s="27"/>
    </row>
    <row r="80" spans="1:15">
      <c r="A80" s="13">
        <v>2388</v>
      </c>
      <c r="B80" s="13" t="s">
        <v>57</v>
      </c>
      <c r="C80" s="13">
        <f t="shared" si="3"/>
        <v>0</v>
      </c>
      <c r="D80" s="13">
        <v>1</v>
      </c>
      <c r="E80" s="17">
        <v>0</v>
      </c>
      <c r="F80" s="17">
        <v>0</v>
      </c>
      <c r="G80" s="17">
        <v>0</v>
      </c>
      <c r="H80" s="17">
        <v>0</v>
      </c>
      <c r="I80" s="17">
        <v>0</v>
      </c>
      <c r="J80" s="17">
        <v>0</v>
      </c>
      <c r="K80" s="17">
        <v>0</v>
      </c>
      <c r="L80" s="17">
        <v>0</v>
      </c>
      <c r="M80" s="17">
        <v>0</v>
      </c>
      <c r="N80" s="17">
        <v>0</v>
      </c>
      <c r="O80" s="27"/>
    </row>
    <row r="81" spans="1:15">
      <c r="A81" s="13">
        <v>4874</v>
      </c>
      <c r="B81" s="13" t="s">
        <v>86</v>
      </c>
      <c r="C81" s="13">
        <f t="shared" si="3"/>
        <v>0</v>
      </c>
      <c r="D81" s="13">
        <v>1</v>
      </c>
      <c r="E81" s="17">
        <v>0</v>
      </c>
      <c r="F81" s="17">
        <v>0</v>
      </c>
      <c r="G81" s="17">
        <v>0</v>
      </c>
      <c r="H81" s="17">
        <v>0</v>
      </c>
      <c r="I81" s="17">
        <v>0</v>
      </c>
      <c r="J81" s="17">
        <v>0</v>
      </c>
      <c r="K81" s="17">
        <v>0</v>
      </c>
      <c r="L81" s="17">
        <v>0</v>
      </c>
      <c r="M81" s="17">
        <v>0</v>
      </c>
      <c r="N81" s="17">
        <v>0</v>
      </c>
      <c r="O81" s="27"/>
    </row>
    <row r="82" spans="1:15">
      <c r="A82" s="13">
        <v>191</v>
      </c>
      <c r="B82" s="13" t="s">
        <v>17</v>
      </c>
      <c r="C82" s="13">
        <f t="shared" si="3"/>
        <v>0</v>
      </c>
      <c r="D82" s="13">
        <v>1</v>
      </c>
      <c r="E82" s="17">
        <v>0</v>
      </c>
      <c r="F82" s="17">
        <v>0</v>
      </c>
      <c r="G82" s="17">
        <v>0</v>
      </c>
      <c r="H82" s="17">
        <v>0</v>
      </c>
      <c r="I82" s="17">
        <v>0</v>
      </c>
      <c r="J82" s="17">
        <v>0</v>
      </c>
      <c r="K82" s="17">
        <v>0</v>
      </c>
      <c r="L82" s="17">
        <v>0</v>
      </c>
      <c r="M82" s="17">
        <v>0</v>
      </c>
      <c r="N82" s="17">
        <v>0</v>
      </c>
      <c r="O82" s="27"/>
    </row>
    <row r="83" spans="1:15">
      <c r="A83" s="13">
        <v>167</v>
      </c>
      <c r="B83" s="13" t="s">
        <v>10</v>
      </c>
      <c r="C83" s="13">
        <f t="shared" si="3"/>
        <v>0</v>
      </c>
      <c r="D83" s="13">
        <v>1</v>
      </c>
      <c r="E83" s="17">
        <v>0</v>
      </c>
      <c r="F83" s="17">
        <v>0</v>
      </c>
      <c r="G83" s="17">
        <v>0</v>
      </c>
      <c r="H83" s="17">
        <v>0</v>
      </c>
      <c r="I83" s="17">
        <v>0</v>
      </c>
      <c r="J83" s="17">
        <v>0</v>
      </c>
      <c r="K83" s="17">
        <v>0</v>
      </c>
      <c r="L83" s="17">
        <v>0</v>
      </c>
      <c r="M83" s="17">
        <v>0</v>
      </c>
      <c r="N83" s="17">
        <v>0</v>
      </c>
      <c r="O83" s="27"/>
    </row>
    <row r="84" spans="1:15">
      <c r="A84" s="13">
        <v>260</v>
      </c>
      <c r="B84" s="13" t="s">
        <v>35</v>
      </c>
      <c r="C84" s="13">
        <f t="shared" si="3"/>
        <v>0</v>
      </c>
      <c r="D84" s="13">
        <v>1</v>
      </c>
      <c r="E84" s="17">
        <v>0</v>
      </c>
      <c r="F84" s="17">
        <v>0</v>
      </c>
      <c r="G84" s="17">
        <v>0</v>
      </c>
      <c r="H84" s="17">
        <v>0</v>
      </c>
      <c r="I84" s="17">
        <v>0</v>
      </c>
      <c r="J84" s="17">
        <v>0</v>
      </c>
      <c r="K84" s="17">
        <v>0</v>
      </c>
      <c r="L84" s="17">
        <v>0</v>
      </c>
      <c r="M84" s="17">
        <v>0</v>
      </c>
      <c r="N84" s="17">
        <v>0</v>
      </c>
      <c r="O84" s="27"/>
    </row>
    <row r="85" spans="1:15">
      <c r="A85" s="13">
        <v>180</v>
      </c>
      <c r="B85" s="13" t="s">
        <v>14</v>
      </c>
      <c r="C85" s="13">
        <f t="shared" si="3"/>
        <v>0</v>
      </c>
      <c r="D85" s="13">
        <v>1</v>
      </c>
      <c r="E85" s="17">
        <v>0</v>
      </c>
      <c r="F85" s="17">
        <v>0</v>
      </c>
      <c r="G85" s="17">
        <v>0</v>
      </c>
      <c r="H85" s="17">
        <v>0</v>
      </c>
      <c r="I85" s="17">
        <v>0</v>
      </c>
      <c r="J85" s="17">
        <v>0</v>
      </c>
      <c r="K85" s="17">
        <v>0</v>
      </c>
      <c r="L85" s="17">
        <v>0</v>
      </c>
      <c r="M85" s="17">
        <v>0</v>
      </c>
      <c r="N85" s="17">
        <v>0</v>
      </c>
      <c r="O85" s="27"/>
    </row>
  </sheetData>
  <sortState ref="A2:P85">
    <sortCondition descending="1" ref="C2:C85"/>
    <sortCondition descending="1" ref="D2:D85"/>
    <sortCondition ref="B2:B85"/>
  </sortState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92D050"/>
  </sheetPr>
  <dimension ref="A1:M70"/>
  <sheetViews>
    <sheetView workbookViewId="0"/>
  </sheetViews>
  <sheetFormatPr baseColWidth="10" defaultColWidth="8.83203125" defaultRowHeight="14" x14ac:dyDescent="0"/>
  <cols>
    <col min="1" max="1" width="12.6640625" customWidth="1"/>
    <col min="2" max="2" width="47.5" customWidth="1"/>
    <col min="3" max="3" width="13.1640625" style="21" customWidth="1"/>
    <col min="4" max="4" width="10.5" style="21" customWidth="1"/>
    <col min="5" max="5" width="17.5" customWidth="1"/>
    <col min="6" max="6" width="24.6640625" customWidth="1"/>
    <col min="7" max="7" width="24.83203125" customWidth="1"/>
    <col min="8" max="8" width="13.83203125" customWidth="1"/>
    <col min="9" max="9" width="15" customWidth="1"/>
    <col min="10" max="10" width="20.6640625" customWidth="1"/>
    <col min="11" max="11" width="27" customWidth="1"/>
    <col min="12" max="12" width="20.5" customWidth="1"/>
    <col min="13" max="13" width="20.6640625" customWidth="1"/>
  </cols>
  <sheetData>
    <row r="1" spans="1:13" s="21" customFormat="1" ht="91.5" customHeight="1">
      <c r="A1" s="18" t="s">
        <v>116</v>
      </c>
      <c r="B1" s="18" t="s">
        <v>163</v>
      </c>
      <c r="C1" s="18" t="s">
        <v>114</v>
      </c>
      <c r="D1" s="18" t="s">
        <v>115</v>
      </c>
      <c r="E1" s="25" t="s">
        <v>162</v>
      </c>
      <c r="F1" s="25" t="s">
        <v>161</v>
      </c>
      <c r="G1" s="25" t="s">
        <v>160</v>
      </c>
      <c r="H1" s="25" t="s">
        <v>158</v>
      </c>
      <c r="I1" s="25" t="s">
        <v>159</v>
      </c>
      <c r="J1" s="25" t="s">
        <v>157</v>
      </c>
      <c r="K1" s="25" t="s">
        <v>154</v>
      </c>
      <c r="L1" s="25" t="s">
        <v>155</v>
      </c>
      <c r="M1" s="25" t="s">
        <v>156</v>
      </c>
    </row>
    <row r="2" spans="1:13">
      <c r="A2" s="23">
        <v>181</v>
      </c>
      <c r="B2" s="23" t="s">
        <v>15</v>
      </c>
      <c r="C2" s="23">
        <f t="shared" ref="C2:C33" si="0">SUM(E2:M2)</f>
        <v>90</v>
      </c>
      <c r="D2" s="23">
        <v>1</v>
      </c>
      <c r="E2" s="17">
        <v>10</v>
      </c>
      <c r="F2" s="17">
        <v>5</v>
      </c>
      <c r="G2" s="17">
        <v>10</v>
      </c>
      <c r="H2" s="17">
        <v>6</v>
      </c>
      <c r="I2" s="17">
        <v>4</v>
      </c>
      <c r="J2" s="17">
        <v>20</v>
      </c>
      <c r="K2" s="17">
        <v>0</v>
      </c>
      <c r="L2" s="17">
        <v>15</v>
      </c>
      <c r="M2" s="17">
        <v>20</v>
      </c>
    </row>
    <row r="3" spans="1:13">
      <c r="A3" s="23">
        <v>100001520</v>
      </c>
      <c r="B3" s="23" t="s">
        <v>94</v>
      </c>
      <c r="C3" s="23">
        <f t="shared" si="0"/>
        <v>88</v>
      </c>
      <c r="D3" s="23">
        <v>5</v>
      </c>
      <c r="E3" s="17">
        <v>8</v>
      </c>
      <c r="F3" s="17">
        <v>5</v>
      </c>
      <c r="G3" s="17">
        <v>10</v>
      </c>
      <c r="H3" s="17">
        <v>6</v>
      </c>
      <c r="I3" s="17">
        <v>4</v>
      </c>
      <c r="J3" s="17">
        <v>20</v>
      </c>
      <c r="K3" s="17">
        <v>0</v>
      </c>
      <c r="L3" s="17">
        <v>15</v>
      </c>
      <c r="M3" s="17">
        <v>20</v>
      </c>
    </row>
    <row r="4" spans="1:13">
      <c r="A4" s="23">
        <v>2376</v>
      </c>
      <c r="B4" s="23" t="s">
        <v>51</v>
      </c>
      <c r="C4" s="23">
        <f t="shared" si="0"/>
        <v>84</v>
      </c>
      <c r="D4" s="23">
        <v>4</v>
      </c>
      <c r="E4" s="17">
        <v>10</v>
      </c>
      <c r="F4" s="17">
        <v>5</v>
      </c>
      <c r="G4" s="17">
        <v>10</v>
      </c>
      <c r="H4" s="17">
        <v>0</v>
      </c>
      <c r="I4" s="17">
        <v>4</v>
      </c>
      <c r="J4" s="17">
        <v>20</v>
      </c>
      <c r="K4" s="17">
        <v>0</v>
      </c>
      <c r="L4" s="17">
        <v>15</v>
      </c>
      <c r="M4" s="17">
        <v>20</v>
      </c>
    </row>
    <row r="5" spans="1:13">
      <c r="A5" s="23">
        <v>282</v>
      </c>
      <c r="B5" s="23" t="s">
        <v>40</v>
      </c>
      <c r="C5" s="23">
        <f t="shared" si="0"/>
        <v>78</v>
      </c>
      <c r="D5" s="23">
        <v>4</v>
      </c>
      <c r="E5" s="17">
        <v>8</v>
      </c>
      <c r="F5" s="17">
        <v>5</v>
      </c>
      <c r="G5" s="17">
        <v>0</v>
      </c>
      <c r="H5" s="17">
        <v>6</v>
      </c>
      <c r="I5" s="17">
        <v>4</v>
      </c>
      <c r="J5" s="17">
        <v>20</v>
      </c>
      <c r="K5" s="17">
        <v>0</v>
      </c>
      <c r="L5" s="17">
        <v>15</v>
      </c>
      <c r="M5" s="17">
        <v>20</v>
      </c>
    </row>
    <row r="6" spans="1:13">
      <c r="A6" s="23">
        <v>2441</v>
      </c>
      <c r="B6" s="23" t="s">
        <v>72</v>
      </c>
      <c r="C6" s="23">
        <f t="shared" si="0"/>
        <v>72</v>
      </c>
      <c r="D6" s="23">
        <v>5</v>
      </c>
      <c r="E6" s="17">
        <v>8</v>
      </c>
      <c r="F6" s="17">
        <v>5</v>
      </c>
      <c r="G6" s="17">
        <v>0</v>
      </c>
      <c r="H6" s="17">
        <v>0</v>
      </c>
      <c r="I6" s="17">
        <v>4</v>
      </c>
      <c r="J6" s="17">
        <v>20</v>
      </c>
      <c r="K6" s="17">
        <v>0</v>
      </c>
      <c r="L6" s="17">
        <v>15</v>
      </c>
      <c r="M6" s="17">
        <v>20</v>
      </c>
    </row>
    <row r="7" spans="1:13">
      <c r="A7" s="23">
        <v>2455</v>
      </c>
      <c r="B7" s="23" t="s">
        <v>83</v>
      </c>
      <c r="C7" s="23">
        <f t="shared" si="0"/>
        <v>72</v>
      </c>
      <c r="D7" s="23">
        <v>4</v>
      </c>
      <c r="E7" s="17">
        <v>8</v>
      </c>
      <c r="F7" s="17">
        <v>5</v>
      </c>
      <c r="G7" s="17">
        <v>0</v>
      </c>
      <c r="H7" s="17">
        <v>0</v>
      </c>
      <c r="I7" s="17">
        <v>4</v>
      </c>
      <c r="J7" s="17">
        <v>20</v>
      </c>
      <c r="K7" s="17">
        <v>0</v>
      </c>
      <c r="L7" s="17">
        <v>15</v>
      </c>
      <c r="M7" s="17">
        <v>20</v>
      </c>
    </row>
    <row r="8" spans="1:13">
      <c r="A8" s="23">
        <v>2437</v>
      </c>
      <c r="B8" s="23" t="s">
        <v>70</v>
      </c>
      <c r="C8" s="23">
        <f t="shared" si="0"/>
        <v>70</v>
      </c>
      <c r="D8" s="23">
        <v>4</v>
      </c>
      <c r="E8" s="17">
        <v>0</v>
      </c>
      <c r="F8" s="17">
        <v>5</v>
      </c>
      <c r="G8" s="17">
        <v>10</v>
      </c>
      <c r="H8" s="17">
        <v>0</v>
      </c>
      <c r="I8" s="17">
        <v>0</v>
      </c>
      <c r="J8" s="17">
        <v>20</v>
      </c>
      <c r="K8" s="17">
        <v>0</v>
      </c>
      <c r="L8" s="17">
        <v>15</v>
      </c>
      <c r="M8" s="17">
        <v>20</v>
      </c>
    </row>
    <row r="9" spans="1:13">
      <c r="A9" s="23">
        <v>292</v>
      </c>
      <c r="B9" s="23" t="s">
        <v>42</v>
      </c>
      <c r="C9" s="23">
        <f t="shared" si="0"/>
        <v>70</v>
      </c>
      <c r="D9" s="23">
        <v>4</v>
      </c>
      <c r="E9" s="17">
        <v>10</v>
      </c>
      <c r="F9" s="17">
        <v>5</v>
      </c>
      <c r="G9" s="17">
        <v>10</v>
      </c>
      <c r="H9" s="17">
        <v>6</v>
      </c>
      <c r="I9" s="17">
        <v>4</v>
      </c>
      <c r="J9" s="17">
        <v>20</v>
      </c>
      <c r="K9" s="17">
        <v>0</v>
      </c>
      <c r="L9" s="17">
        <v>15</v>
      </c>
      <c r="M9" s="17">
        <v>0</v>
      </c>
    </row>
    <row r="10" spans="1:13" s="11" customFormat="1">
      <c r="A10" s="23">
        <v>2449</v>
      </c>
      <c r="B10" s="23" t="s">
        <v>79</v>
      </c>
      <c r="C10" s="23">
        <f t="shared" si="0"/>
        <v>69</v>
      </c>
      <c r="D10" s="23">
        <v>4</v>
      </c>
      <c r="E10" s="17">
        <v>10</v>
      </c>
      <c r="F10" s="17">
        <v>0</v>
      </c>
      <c r="G10" s="17">
        <v>0</v>
      </c>
      <c r="H10" s="17">
        <v>0</v>
      </c>
      <c r="I10" s="17">
        <v>4</v>
      </c>
      <c r="J10" s="17">
        <v>20</v>
      </c>
      <c r="K10" s="17">
        <v>0</v>
      </c>
      <c r="L10" s="17">
        <v>15</v>
      </c>
      <c r="M10" s="17">
        <v>20</v>
      </c>
    </row>
    <row r="11" spans="1:13">
      <c r="A11" s="23">
        <v>149</v>
      </c>
      <c r="B11" s="23" t="s">
        <v>6</v>
      </c>
      <c r="C11" s="23">
        <f t="shared" si="0"/>
        <v>69</v>
      </c>
      <c r="D11" s="23">
        <v>2</v>
      </c>
      <c r="E11" s="17">
        <v>10</v>
      </c>
      <c r="F11" s="17">
        <v>0</v>
      </c>
      <c r="G11" s="17">
        <v>0</v>
      </c>
      <c r="H11" s="17">
        <v>0</v>
      </c>
      <c r="I11" s="17">
        <v>4</v>
      </c>
      <c r="J11" s="17">
        <v>20</v>
      </c>
      <c r="K11" s="17">
        <v>0</v>
      </c>
      <c r="L11" s="17">
        <v>15</v>
      </c>
      <c r="M11" s="17">
        <v>20</v>
      </c>
    </row>
    <row r="12" spans="1:13">
      <c r="A12" s="23">
        <v>207</v>
      </c>
      <c r="B12" s="23" t="s">
        <v>23</v>
      </c>
      <c r="C12" s="23">
        <f t="shared" si="0"/>
        <v>65</v>
      </c>
      <c r="D12" s="23">
        <v>4</v>
      </c>
      <c r="E12" s="17">
        <v>10</v>
      </c>
      <c r="F12" s="17">
        <v>0</v>
      </c>
      <c r="G12" s="17">
        <v>0</v>
      </c>
      <c r="H12" s="17">
        <v>0</v>
      </c>
      <c r="I12" s="17">
        <v>0</v>
      </c>
      <c r="J12" s="17">
        <v>20</v>
      </c>
      <c r="K12" s="17">
        <v>0</v>
      </c>
      <c r="L12" s="17">
        <v>15</v>
      </c>
      <c r="M12" s="17">
        <v>20</v>
      </c>
    </row>
    <row r="13" spans="1:13">
      <c r="A13" s="23">
        <v>2392</v>
      </c>
      <c r="B13" s="23" t="s">
        <v>59</v>
      </c>
      <c r="C13" s="23">
        <f t="shared" si="0"/>
        <v>65</v>
      </c>
      <c r="D13" s="23">
        <v>2</v>
      </c>
      <c r="E13" s="17">
        <v>10</v>
      </c>
      <c r="F13" s="17">
        <v>0</v>
      </c>
      <c r="G13" s="17">
        <v>0</v>
      </c>
      <c r="H13" s="17">
        <v>0</v>
      </c>
      <c r="I13" s="17">
        <v>0</v>
      </c>
      <c r="J13" s="17">
        <v>20</v>
      </c>
      <c r="K13" s="17">
        <v>0</v>
      </c>
      <c r="L13" s="17">
        <v>15</v>
      </c>
      <c r="M13" s="17">
        <v>20</v>
      </c>
    </row>
    <row r="14" spans="1:13">
      <c r="A14" s="23">
        <v>2444</v>
      </c>
      <c r="B14" s="23" t="s">
        <v>75</v>
      </c>
      <c r="C14" s="23">
        <f t="shared" si="0"/>
        <v>63</v>
      </c>
      <c r="D14" s="23">
        <v>2</v>
      </c>
      <c r="E14" s="17">
        <v>8</v>
      </c>
      <c r="F14" s="17">
        <v>0</v>
      </c>
      <c r="G14" s="17">
        <v>0</v>
      </c>
      <c r="H14" s="17">
        <v>0</v>
      </c>
      <c r="I14" s="17">
        <v>0</v>
      </c>
      <c r="J14" s="17">
        <v>20</v>
      </c>
      <c r="K14" s="17">
        <v>0</v>
      </c>
      <c r="L14" s="17">
        <v>15</v>
      </c>
      <c r="M14" s="17">
        <v>20</v>
      </c>
    </row>
    <row r="15" spans="1:13">
      <c r="A15" s="23">
        <v>247</v>
      </c>
      <c r="B15" s="23" t="s">
        <v>33</v>
      </c>
      <c r="C15" s="23">
        <f t="shared" si="0"/>
        <v>63</v>
      </c>
      <c r="D15" s="23">
        <v>1</v>
      </c>
      <c r="E15" s="17">
        <v>8</v>
      </c>
      <c r="F15" s="17">
        <v>0</v>
      </c>
      <c r="G15" s="17">
        <v>0</v>
      </c>
      <c r="H15" s="17">
        <v>0</v>
      </c>
      <c r="I15" s="17">
        <v>0</v>
      </c>
      <c r="J15" s="17">
        <v>20</v>
      </c>
      <c r="K15" s="17">
        <v>0</v>
      </c>
      <c r="L15" s="17">
        <v>15</v>
      </c>
      <c r="M15" s="17">
        <v>20</v>
      </c>
    </row>
    <row r="16" spans="1:13">
      <c r="A16" s="23">
        <v>264</v>
      </c>
      <c r="B16" s="23" t="s">
        <v>37</v>
      </c>
      <c r="C16" s="23">
        <f t="shared" si="0"/>
        <v>62</v>
      </c>
      <c r="D16" s="23">
        <v>4</v>
      </c>
      <c r="E16" s="17">
        <v>8</v>
      </c>
      <c r="F16" s="17">
        <v>5</v>
      </c>
      <c r="G16" s="17">
        <v>10</v>
      </c>
      <c r="H16" s="17">
        <v>0</v>
      </c>
      <c r="I16" s="17">
        <v>4</v>
      </c>
      <c r="J16" s="17">
        <v>20</v>
      </c>
      <c r="K16" s="17">
        <v>0</v>
      </c>
      <c r="L16" s="17">
        <v>15</v>
      </c>
      <c r="M16" s="17">
        <v>0</v>
      </c>
    </row>
    <row r="17" spans="1:13">
      <c r="A17" s="23">
        <v>2386</v>
      </c>
      <c r="B17" s="23" t="s">
        <v>56</v>
      </c>
      <c r="C17" s="23">
        <f t="shared" si="0"/>
        <v>60</v>
      </c>
      <c r="D17" s="23">
        <v>5</v>
      </c>
      <c r="E17" s="17">
        <v>10</v>
      </c>
      <c r="F17" s="17">
        <v>5</v>
      </c>
      <c r="G17" s="17">
        <v>0</v>
      </c>
      <c r="H17" s="17">
        <v>6</v>
      </c>
      <c r="I17" s="17">
        <v>4</v>
      </c>
      <c r="J17" s="17">
        <v>20</v>
      </c>
      <c r="K17" s="17">
        <v>0</v>
      </c>
      <c r="L17" s="17">
        <v>15</v>
      </c>
      <c r="M17" s="17">
        <v>0</v>
      </c>
    </row>
    <row r="18" spans="1:13">
      <c r="A18" s="23">
        <v>2456</v>
      </c>
      <c r="B18" s="23" t="s">
        <v>84</v>
      </c>
      <c r="C18" s="23">
        <f t="shared" si="0"/>
        <v>60</v>
      </c>
      <c r="D18" s="23">
        <v>4</v>
      </c>
      <c r="E18" s="17">
        <v>10</v>
      </c>
      <c r="F18" s="17">
        <v>5</v>
      </c>
      <c r="G18" s="17">
        <v>0</v>
      </c>
      <c r="H18" s="17">
        <v>6</v>
      </c>
      <c r="I18" s="17">
        <v>4</v>
      </c>
      <c r="J18" s="17">
        <v>0</v>
      </c>
      <c r="K18" s="17">
        <v>0</v>
      </c>
      <c r="L18" s="17">
        <v>15</v>
      </c>
      <c r="M18" s="17">
        <v>20</v>
      </c>
    </row>
    <row r="19" spans="1:13">
      <c r="A19" s="23">
        <v>2448</v>
      </c>
      <c r="B19" s="23" t="s">
        <v>78</v>
      </c>
      <c r="C19" s="23">
        <f t="shared" si="0"/>
        <v>60</v>
      </c>
      <c r="D19" s="23">
        <v>4</v>
      </c>
      <c r="E19" s="17">
        <v>0</v>
      </c>
      <c r="F19" s="17">
        <v>5</v>
      </c>
      <c r="G19" s="17">
        <v>0</v>
      </c>
      <c r="H19" s="17">
        <v>0</v>
      </c>
      <c r="I19" s="17">
        <v>0</v>
      </c>
      <c r="J19" s="17">
        <v>20</v>
      </c>
      <c r="K19" s="17">
        <v>0</v>
      </c>
      <c r="L19" s="17">
        <v>15</v>
      </c>
      <c r="M19" s="17">
        <v>20</v>
      </c>
    </row>
    <row r="20" spans="1:13">
      <c r="A20" s="23">
        <v>217</v>
      </c>
      <c r="B20" s="23" t="s">
        <v>25</v>
      </c>
      <c r="C20" s="23">
        <f t="shared" si="0"/>
        <v>60</v>
      </c>
      <c r="D20" s="23">
        <v>3</v>
      </c>
      <c r="E20" s="17">
        <v>10</v>
      </c>
      <c r="F20" s="17">
        <v>5</v>
      </c>
      <c r="G20" s="17">
        <v>10</v>
      </c>
      <c r="H20" s="17">
        <v>0</v>
      </c>
      <c r="I20" s="17">
        <v>0</v>
      </c>
      <c r="J20" s="17">
        <v>20</v>
      </c>
      <c r="K20" s="17">
        <v>0</v>
      </c>
      <c r="L20" s="17">
        <v>15</v>
      </c>
      <c r="M20" s="17">
        <v>0</v>
      </c>
    </row>
    <row r="21" spans="1:13">
      <c r="A21" s="23">
        <v>146</v>
      </c>
      <c r="B21" s="23" t="s">
        <v>4</v>
      </c>
      <c r="C21" s="23">
        <f t="shared" si="0"/>
        <v>56</v>
      </c>
      <c r="D21" s="23">
        <v>4</v>
      </c>
      <c r="E21" s="17">
        <v>10</v>
      </c>
      <c r="F21" s="17">
        <v>5</v>
      </c>
      <c r="G21" s="17">
        <v>0</v>
      </c>
      <c r="H21" s="17">
        <v>6</v>
      </c>
      <c r="I21" s="17">
        <v>0</v>
      </c>
      <c r="J21" s="17">
        <v>20</v>
      </c>
      <c r="K21" s="17">
        <v>0</v>
      </c>
      <c r="L21" s="17">
        <v>15</v>
      </c>
      <c r="M21" s="17">
        <v>0</v>
      </c>
    </row>
    <row r="22" spans="1:13">
      <c r="A22" s="23">
        <v>2447</v>
      </c>
      <c r="B22" s="23" t="s">
        <v>77</v>
      </c>
      <c r="C22" s="23">
        <f t="shared" si="0"/>
        <v>55</v>
      </c>
      <c r="D22" s="23">
        <v>3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20</v>
      </c>
      <c r="K22" s="17">
        <v>0</v>
      </c>
      <c r="L22" s="17">
        <v>15</v>
      </c>
      <c r="M22" s="17">
        <v>20</v>
      </c>
    </row>
    <row r="23" spans="1:13">
      <c r="A23" s="23">
        <v>205</v>
      </c>
      <c r="B23" s="23" t="s">
        <v>21</v>
      </c>
      <c r="C23" s="23">
        <f t="shared" si="0"/>
        <v>55</v>
      </c>
      <c r="D23" s="23">
        <v>2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20</v>
      </c>
      <c r="K23" s="17">
        <v>0</v>
      </c>
      <c r="L23" s="17">
        <v>15</v>
      </c>
      <c r="M23" s="17">
        <v>20</v>
      </c>
    </row>
    <row r="24" spans="1:13">
      <c r="A24" s="23">
        <v>296</v>
      </c>
      <c r="B24" s="23" t="s">
        <v>43</v>
      </c>
      <c r="C24" s="23">
        <f t="shared" si="0"/>
        <v>55</v>
      </c>
      <c r="D24" s="23">
        <v>1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20</v>
      </c>
      <c r="K24" s="17">
        <v>0</v>
      </c>
      <c r="L24" s="17">
        <v>15</v>
      </c>
      <c r="M24" s="17">
        <v>20</v>
      </c>
    </row>
    <row r="25" spans="1:13">
      <c r="A25" s="23">
        <v>2390</v>
      </c>
      <c r="B25" s="23" t="s">
        <v>58</v>
      </c>
      <c r="C25" s="23">
        <f t="shared" si="0"/>
        <v>55</v>
      </c>
      <c r="D25" s="23">
        <v>1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>
        <v>20</v>
      </c>
      <c r="K25" s="17">
        <v>0</v>
      </c>
      <c r="L25" s="17">
        <v>15</v>
      </c>
      <c r="M25" s="17">
        <v>20</v>
      </c>
    </row>
    <row r="26" spans="1:13">
      <c r="A26" s="23">
        <v>240</v>
      </c>
      <c r="B26" s="23" t="s">
        <v>30</v>
      </c>
      <c r="C26" s="23">
        <f t="shared" si="0"/>
        <v>55</v>
      </c>
      <c r="D26" s="23">
        <v>1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7">
        <v>20</v>
      </c>
      <c r="K26" s="17">
        <v>0</v>
      </c>
      <c r="L26" s="17">
        <v>15</v>
      </c>
      <c r="M26" s="17">
        <v>20</v>
      </c>
    </row>
    <row r="27" spans="1:13">
      <c r="A27" s="23">
        <v>161</v>
      </c>
      <c r="B27" s="23" t="s">
        <v>9</v>
      </c>
      <c r="C27" s="23">
        <f t="shared" si="0"/>
        <v>50</v>
      </c>
      <c r="D27" s="23">
        <v>5</v>
      </c>
      <c r="E27" s="17">
        <v>0</v>
      </c>
      <c r="F27" s="17">
        <v>5</v>
      </c>
      <c r="G27" s="17">
        <v>10</v>
      </c>
      <c r="H27" s="17">
        <v>0</v>
      </c>
      <c r="I27" s="17">
        <v>0</v>
      </c>
      <c r="J27" s="17">
        <v>20</v>
      </c>
      <c r="K27" s="17">
        <v>0</v>
      </c>
      <c r="L27" s="17">
        <v>15</v>
      </c>
      <c r="M27" s="17">
        <v>0</v>
      </c>
    </row>
    <row r="28" spans="1:13">
      <c r="A28" s="23">
        <v>2382</v>
      </c>
      <c r="B28" s="23" t="s">
        <v>55</v>
      </c>
      <c r="C28" s="23">
        <f t="shared" si="0"/>
        <v>49</v>
      </c>
      <c r="D28" s="23">
        <v>5</v>
      </c>
      <c r="E28" s="17">
        <v>10</v>
      </c>
      <c r="F28" s="17">
        <v>5</v>
      </c>
      <c r="G28" s="17">
        <v>10</v>
      </c>
      <c r="H28" s="17">
        <v>0</v>
      </c>
      <c r="I28" s="17">
        <v>4</v>
      </c>
      <c r="J28" s="17">
        <v>20</v>
      </c>
      <c r="K28" s="17">
        <v>0</v>
      </c>
      <c r="L28" s="17">
        <v>0</v>
      </c>
      <c r="M28" s="17">
        <v>0</v>
      </c>
    </row>
    <row r="29" spans="1:13">
      <c r="A29" s="23">
        <v>196</v>
      </c>
      <c r="B29" s="23" t="s">
        <v>19</v>
      </c>
      <c r="C29" s="23">
        <f t="shared" si="0"/>
        <v>49</v>
      </c>
      <c r="D29" s="23">
        <v>5</v>
      </c>
      <c r="E29" s="17">
        <v>8</v>
      </c>
      <c r="F29" s="17">
        <v>5</v>
      </c>
      <c r="G29" s="17">
        <v>10</v>
      </c>
      <c r="H29" s="17">
        <v>6</v>
      </c>
      <c r="I29" s="17">
        <v>0</v>
      </c>
      <c r="J29" s="17">
        <v>20</v>
      </c>
      <c r="K29" s="17">
        <v>0</v>
      </c>
      <c r="L29" s="17">
        <v>0</v>
      </c>
      <c r="M29" s="17">
        <v>0</v>
      </c>
    </row>
    <row r="30" spans="1:13">
      <c r="A30" s="23">
        <v>2379</v>
      </c>
      <c r="B30" s="23" t="s">
        <v>54</v>
      </c>
      <c r="C30" s="23">
        <f t="shared" si="0"/>
        <v>49</v>
      </c>
      <c r="D30" s="23">
        <v>4</v>
      </c>
      <c r="E30" s="17">
        <v>8</v>
      </c>
      <c r="F30" s="17">
        <v>0</v>
      </c>
      <c r="G30" s="17">
        <v>0</v>
      </c>
      <c r="H30" s="17">
        <v>6</v>
      </c>
      <c r="I30" s="17">
        <v>0</v>
      </c>
      <c r="J30" s="17">
        <v>20</v>
      </c>
      <c r="K30" s="17">
        <v>0</v>
      </c>
      <c r="L30" s="17">
        <v>15</v>
      </c>
      <c r="M30" s="17">
        <v>0</v>
      </c>
    </row>
    <row r="31" spans="1:13">
      <c r="A31" s="23">
        <v>138</v>
      </c>
      <c r="B31" s="23" t="s">
        <v>2</v>
      </c>
      <c r="C31" s="23">
        <f t="shared" si="0"/>
        <v>47</v>
      </c>
      <c r="D31" s="23">
        <v>5</v>
      </c>
      <c r="E31" s="17">
        <v>8</v>
      </c>
      <c r="F31" s="17">
        <v>5</v>
      </c>
      <c r="G31" s="17">
        <v>10</v>
      </c>
      <c r="H31" s="17">
        <v>0</v>
      </c>
      <c r="I31" s="17">
        <v>4</v>
      </c>
      <c r="J31" s="17">
        <v>20</v>
      </c>
      <c r="K31" s="17">
        <v>0</v>
      </c>
      <c r="L31" s="17">
        <v>0</v>
      </c>
      <c r="M31" s="17">
        <v>0</v>
      </c>
    </row>
    <row r="32" spans="1:13">
      <c r="A32" s="23">
        <v>197</v>
      </c>
      <c r="B32" s="23" t="s">
        <v>20</v>
      </c>
      <c r="C32" s="23">
        <f t="shared" si="0"/>
        <v>45</v>
      </c>
      <c r="D32" s="23">
        <v>3</v>
      </c>
      <c r="E32" s="17">
        <v>10</v>
      </c>
      <c r="F32" s="17">
        <v>0</v>
      </c>
      <c r="G32" s="17">
        <v>0</v>
      </c>
      <c r="H32" s="17">
        <v>0</v>
      </c>
      <c r="I32" s="17">
        <v>0</v>
      </c>
      <c r="J32" s="17">
        <v>20</v>
      </c>
      <c r="K32" s="17">
        <v>0</v>
      </c>
      <c r="L32" s="17">
        <v>15</v>
      </c>
      <c r="M32" s="17">
        <v>0</v>
      </c>
    </row>
    <row r="33" spans="1:13">
      <c r="A33" s="23">
        <v>2378</v>
      </c>
      <c r="B33" s="23" t="s">
        <v>53</v>
      </c>
      <c r="C33" s="23">
        <f t="shared" si="0"/>
        <v>43</v>
      </c>
      <c r="D33" s="23">
        <v>5</v>
      </c>
      <c r="E33" s="17">
        <v>8</v>
      </c>
      <c r="F33" s="17">
        <v>0</v>
      </c>
      <c r="G33" s="17">
        <v>0</v>
      </c>
      <c r="H33" s="17">
        <v>0</v>
      </c>
      <c r="I33" s="17">
        <v>0</v>
      </c>
      <c r="J33" s="17">
        <v>20</v>
      </c>
      <c r="K33" s="17">
        <v>0</v>
      </c>
      <c r="L33" s="17">
        <v>15</v>
      </c>
      <c r="M33" s="17">
        <v>0</v>
      </c>
    </row>
    <row r="34" spans="1:13">
      <c r="A34" s="23">
        <v>212</v>
      </c>
      <c r="B34" s="23" t="s">
        <v>24</v>
      </c>
      <c r="C34" s="23">
        <f t="shared" ref="C34:C70" si="1">SUM(E34:M34)</f>
        <v>43</v>
      </c>
      <c r="D34" s="23">
        <v>5</v>
      </c>
      <c r="E34" s="17">
        <v>8</v>
      </c>
      <c r="F34" s="17">
        <v>0</v>
      </c>
      <c r="G34" s="17">
        <v>0</v>
      </c>
      <c r="H34" s="17">
        <v>0</v>
      </c>
      <c r="I34" s="17">
        <v>0</v>
      </c>
      <c r="J34" s="17">
        <v>20</v>
      </c>
      <c r="K34" s="17">
        <v>0</v>
      </c>
      <c r="L34" s="17">
        <v>15</v>
      </c>
      <c r="M34" s="17">
        <v>0</v>
      </c>
    </row>
    <row r="35" spans="1:13">
      <c r="A35" s="23">
        <v>2442</v>
      </c>
      <c r="B35" s="23" t="s">
        <v>73</v>
      </c>
      <c r="C35" s="23">
        <f t="shared" si="1"/>
        <v>43</v>
      </c>
      <c r="D35" s="23">
        <v>5</v>
      </c>
      <c r="E35" s="17">
        <v>8</v>
      </c>
      <c r="F35" s="17">
        <v>0</v>
      </c>
      <c r="G35" s="17">
        <v>0</v>
      </c>
      <c r="H35" s="17">
        <v>0</v>
      </c>
      <c r="I35" s="17">
        <v>0</v>
      </c>
      <c r="J35" s="17">
        <v>20</v>
      </c>
      <c r="K35" s="17">
        <v>0</v>
      </c>
      <c r="L35" s="17">
        <v>15</v>
      </c>
      <c r="M35" s="17">
        <v>0</v>
      </c>
    </row>
    <row r="36" spans="1:13">
      <c r="A36" s="23">
        <v>191</v>
      </c>
      <c r="B36" s="23" t="s">
        <v>17</v>
      </c>
      <c r="C36" s="23">
        <f t="shared" si="1"/>
        <v>43</v>
      </c>
      <c r="D36" s="23">
        <v>3</v>
      </c>
      <c r="E36" s="17">
        <v>8</v>
      </c>
      <c r="F36" s="17">
        <v>0</v>
      </c>
      <c r="G36" s="17">
        <v>0</v>
      </c>
      <c r="H36" s="17">
        <v>0</v>
      </c>
      <c r="I36" s="17">
        <v>0</v>
      </c>
      <c r="J36" s="17">
        <v>20</v>
      </c>
      <c r="K36" s="17">
        <v>0</v>
      </c>
      <c r="L36" s="17">
        <v>15</v>
      </c>
      <c r="M36" s="17">
        <v>0</v>
      </c>
    </row>
    <row r="37" spans="1:13">
      <c r="A37" s="23">
        <v>2445</v>
      </c>
      <c r="B37" s="23" t="s">
        <v>76</v>
      </c>
      <c r="C37" s="23">
        <f t="shared" si="1"/>
        <v>43</v>
      </c>
      <c r="D37" s="23">
        <v>3</v>
      </c>
      <c r="E37" s="17">
        <v>8</v>
      </c>
      <c r="F37" s="17">
        <v>0</v>
      </c>
      <c r="G37" s="17">
        <v>0</v>
      </c>
      <c r="H37" s="17">
        <v>0</v>
      </c>
      <c r="I37" s="17">
        <v>0</v>
      </c>
      <c r="J37" s="17">
        <v>20</v>
      </c>
      <c r="K37" s="17">
        <v>0</v>
      </c>
      <c r="L37" s="17">
        <v>15</v>
      </c>
      <c r="M37" s="17">
        <v>0</v>
      </c>
    </row>
    <row r="38" spans="1:13">
      <c r="A38" s="23">
        <v>2400</v>
      </c>
      <c r="B38" s="23" t="s">
        <v>64</v>
      </c>
      <c r="C38" s="23">
        <f t="shared" si="1"/>
        <v>43</v>
      </c>
      <c r="D38" s="23">
        <v>2</v>
      </c>
      <c r="E38" s="17">
        <v>8</v>
      </c>
      <c r="F38" s="17">
        <v>0</v>
      </c>
      <c r="G38" s="17">
        <v>0</v>
      </c>
      <c r="H38" s="17">
        <v>0</v>
      </c>
      <c r="I38" s="17">
        <v>0</v>
      </c>
      <c r="J38" s="17">
        <v>20</v>
      </c>
      <c r="K38" s="17">
        <v>0</v>
      </c>
      <c r="L38" s="17">
        <v>15</v>
      </c>
      <c r="M38" s="17">
        <v>0</v>
      </c>
    </row>
    <row r="39" spans="1:13">
      <c r="A39" s="23">
        <v>270</v>
      </c>
      <c r="B39" s="23" t="s">
        <v>38</v>
      </c>
      <c r="C39" s="23">
        <f t="shared" si="1"/>
        <v>43</v>
      </c>
      <c r="D39" s="23">
        <v>1</v>
      </c>
      <c r="E39" s="17">
        <v>8</v>
      </c>
      <c r="F39" s="17">
        <v>0</v>
      </c>
      <c r="G39" s="17">
        <v>0</v>
      </c>
      <c r="H39" s="17">
        <v>0</v>
      </c>
      <c r="I39" s="17">
        <v>0</v>
      </c>
      <c r="J39" s="17">
        <v>20</v>
      </c>
      <c r="K39" s="17">
        <v>0</v>
      </c>
      <c r="L39" s="17">
        <v>15</v>
      </c>
      <c r="M39" s="17">
        <v>0</v>
      </c>
    </row>
    <row r="40" spans="1:13">
      <c r="A40" s="23">
        <v>2394</v>
      </c>
      <c r="B40" s="23" t="s">
        <v>60</v>
      </c>
      <c r="C40" s="23">
        <f t="shared" si="1"/>
        <v>43</v>
      </c>
      <c r="D40" s="23">
        <v>1</v>
      </c>
      <c r="E40" s="17">
        <v>8</v>
      </c>
      <c r="F40" s="17">
        <v>0</v>
      </c>
      <c r="G40" s="17">
        <v>0</v>
      </c>
      <c r="H40" s="17">
        <v>0</v>
      </c>
      <c r="I40" s="17">
        <v>0</v>
      </c>
      <c r="J40" s="17">
        <v>20</v>
      </c>
      <c r="K40" s="17">
        <v>0</v>
      </c>
      <c r="L40" s="17">
        <v>15</v>
      </c>
      <c r="M40" s="17">
        <v>0</v>
      </c>
    </row>
    <row r="41" spans="1:13">
      <c r="A41" s="23">
        <v>141</v>
      </c>
      <c r="B41" s="23" t="s">
        <v>3</v>
      </c>
      <c r="C41" s="23">
        <f t="shared" si="1"/>
        <v>41</v>
      </c>
      <c r="D41" s="23">
        <v>3</v>
      </c>
      <c r="E41" s="17">
        <v>0</v>
      </c>
      <c r="F41" s="17">
        <v>0</v>
      </c>
      <c r="G41" s="17">
        <v>0</v>
      </c>
      <c r="H41" s="17">
        <v>6</v>
      </c>
      <c r="I41" s="17">
        <v>0</v>
      </c>
      <c r="J41" s="17">
        <v>20</v>
      </c>
      <c r="K41" s="17">
        <v>0</v>
      </c>
      <c r="L41" s="17">
        <v>15</v>
      </c>
      <c r="M41" s="17">
        <v>0</v>
      </c>
    </row>
    <row r="42" spans="1:13">
      <c r="A42" s="23">
        <v>1000361</v>
      </c>
      <c r="B42" s="23" t="s">
        <v>92</v>
      </c>
      <c r="C42" s="23">
        <f t="shared" si="1"/>
        <v>39</v>
      </c>
      <c r="D42" s="23">
        <v>4</v>
      </c>
      <c r="E42" s="17">
        <v>0</v>
      </c>
      <c r="F42" s="17">
        <v>0</v>
      </c>
      <c r="G42" s="17">
        <v>0</v>
      </c>
      <c r="H42" s="17">
        <v>0</v>
      </c>
      <c r="I42" s="17">
        <v>4</v>
      </c>
      <c r="J42" s="17">
        <v>20</v>
      </c>
      <c r="K42" s="17">
        <v>0</v>
      </c>
      <c r="L42" s="17">
        <v>15</v>
      </c>
      <c r="M42" s="17">
        <v>0</v>
      </c>
    </row>
    <row r="43" spans="1:13">
      <c r="A43" s="23">
        <v>147</v>
      </c>
      <c r="B43" s="23" t="s">
        <v>5</v>
      </c>
      <c r="C43" s="23">
        <f t="shared" si="1"/>
        <v>39</v>
      </c>
      <c r="D43" s="23">
        <v>3</v>
      </c>
      <c r="E43" s="17">
        <v>0</v>
      </c>
      <c r="F43" s="17">
        <v>0</v>
      </c>
      <c r="G43" s="17">
        <v>0</v>
      </c>
      <c r="H43" s="17">
        <v>0</v>
      </c>
      <c r="I43" s="17">
        <v>4</v>
      </c>
      <c r="J43" s="17">
        <v>20</v>
      </c>
      <c r="K43" s="17">
        <v>0</v>
      </c>
      <c r="L43" s="17">
        <v>15</v>
      </c>
      <c r="M43" s="17">
        <v>0</v>
      </c>
    </row>
    <row r="44" spans="1:13">
      <c r="A44" s="23">
        <v>7954</v>
      </c>
      <c r="B44" s="23" t="s">
        <v>89</v>
      </c>
      <c r="C44" s="23">
        <f t="shared" si="1"/>
        <v>38</v>
      </c>
      <c r="D44" s="23">
        <v>5</v>
      </c>
      <c r="E44" s="17">
        <v>8</v>
      </c>
      <c r="F44" s="17">
        <v>0</v>
      </c>
      <c r="G44" s="17">
        <v>0</v>
      </c>
      <c r="H44" s="17">
        <v>6</v>
      </c>
      <c r="I44" s="17">
        <v>4</v>
      </c>
      <c r="J44" s="17">
        <v>20</v>
      </c>
      <c r="K44" s="17">
        <v>0</v>
      </c>
      <c r="L44" s="17">
        <v>0</v>
      </c>
      <c r="M44" s="17">
        <v>0</v>
      </c>
    </row>
    <row r="45" spans="1:13">
      <c r="A45" s="23">
        <v>2377</v>
      </c>
      <c r="B45" s="23" t="s">
        <v>52</v>
      </c>
      <c r="C45" s="23">
        <f t="shared" si="1"/>
        <v>35</v>
      </c>
      <c r="D45" s="23">
        <v>5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20</v>
      </c>
      <c r="K45" s="17">
        <v>0</v>
      </c>
      <c r="L45" s="17">
        <v>15</v>
      </c>
      <c r="M45" s="17">
        <v>0</v>
      </c>
    </row>
    <row r="46" spans="1:13">
      <c r="A46" s="23">
        <v>309</v>
      </c>
      <c r="B46" s="23" t="s">
        <v>47</v>
      </c>
      <c r="C46" s="23">
        <f t="shared" si="1"/>
        <v>35</v>
      </c>
      <c r="D46" s="23">
        <v>3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20</v>
      </c>
      <c r="K46" s="17">
        <v>0</v>
      </c>
      <c r="L46" s="17">
        <v>15</v>
      </c>
      <c r="M46" s="17">
        <v>0</v>
      </c>
    </row>
    <row r="47" spans="1:13">
      <c r="A47" s="23">
        <v>315</v>
      </c>
      <c r="B47" s="23" t="s">
        <v>50</v>
      </c>
      <c r="C47" s="23">
        <f t="shared" si="1"/>
        <v>35</v>
      </c>
      <c r="D47" s="23">
        <v>2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20</v>
      </c>
      <c r="K47" s="17">
        <v>0</v>
      </c>
      <c r="L47" s="17">
        <v>15</v>
      </c>
      <c r="M47" s="17">
        <v>0</v>
      </c>
    </row>
    <row r="48" spans="1:13">
      <c r="A48" s="23">
        <v>137</v>
      </c>
      <c r="B48" s="23" t="s">
        <v>1</v>
      </c>
      <c r="C48" s="23">
        <f t="shared" si="1"/>
        <v>35</v>
      </c>
      <c r="D48" s="23">
        <v>2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20</v>
      </c>
      <c r="K48" s="17">
        <v>0</v>
      </c>
      <c r="L48" s="17">
        <v>15</v>
      </c>
      <c r="M48" s="17">
        <v>0</v>
      </c>
    </row>
    <row r="49" spans="1:13">
      <c r="A49" s="23">
        <v>2388</v>
      </c>
      <c r="B49" s="23" t="s">
        <v>57</v>
      </c>
      <c r="C49" s="23">
        <f t="shared" si="1"/>
        <v>35</v>
      </c>
      <c r="D49" s="23">
        <v>2</v>
      </c>
      <c r="E49" s="17">
        <v>0</v>
      </c>
      <c r="F49" s="17">
        <v>5</v>
      </c>
      <c r="G49" s="17">
        <v>10</v>
      </c>
      <c r="H49" s="17">
        <v>0</v>
      </c>
      <c r="I49" s="17">
        <v>0</v>
      </c>
      <c r="J49" s="17">
        <v>20</v>
      </c>
      <c r="K49" s="17">
        <v>0</v>
      </c>
      <c r="L49" s="17">
        <v>0</v>
      </c>
      <c r="M49" s="17">
        <v>0</v>
      </c>
    </row>
    <row r="50" spans="1:13">
      <c r="A50" s="23">
        <v>2398</v>
      </c>
      <c r="B50" s="23" t="s">
        <v>63</v>
      </c>
      <c r="C50" s="23">
        <f t="shared" si="1"/>
        <v>35</v>
      </c>
      <c r="D50" s="23">
        <v>2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20</v>
      </c>
      <c r="K50" s="17">
        <v>0</v>
      </c>
      <c r="L50" s="17">
        <v>15</v>
      </c>
      <c r="M50" s="17">
        <v>0</v>
      </c>
    </row>
    <row r="51" spans="1:13">
      <c r="A51" s="23">
        <v>100003360</v>
      </c>
      <c r="B51" s="23" t="s">
        <v>98</v>
      </c>
      <c r="C51" s="23">
        <f t="shared" si="1"/>
        <v>35</v>
      </c>
      <c r="D51" s="23">
        <v>2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>
        <v>20</v>
      </c>
      <c r="K51" s="17">
        <v>0</v>
      </c>
      <c r="L51" s="17">
        <v>15</v>
      </c>
      <c r="M51" s="17">
        <v>0</v>
      </c>
    </row>
    <row r="52" spans="1:13">
      <c r="A52" s="23">
        <v>195</v>
      </c>
      <c r="B52" s="23" t="s">
        <v>18</v>
      </c>
      <c r="C52" s="23">
        <f t="shared" si="1"/>
        <v>35</v>
      </c>
      <c r="D52" s="23">
        <v>1</v>
      </c>
      <c r="E52" s="17">
        <v>0</v>
      </c>
      <c r="F52" s="17">
        <v>0</v>
      </c>
      <c r="G52" s="17">
        <v>0</v>
      </c>
      <c r="H52" s="17">
        <v>0</v>
      </c>
      <c r="I52" s="17">
        <v>0</v>
      </c>
      <c r="J52" s="17">
        <v>20</v>
      </c>
      <c r="K52" s="17">
        <v>0</v>
      </c>
      <c r="L52" s="17">
        <v>15</v>
      </c>
      <c r="M52" s="17">
        <v>0</v>
      </c>
    </row>
    <row r="53" spans="1:13">
      <c r="A53" s="23">
        <v>313</v>
      </c>
      <c r="B53" s="23" t="s">
        <v>49</v>
      </c>
      <c r="C53" s="23">
        <f t="shared" si="1"/>
        <v>35</v>
      </c>
      <c r="D53" s="23">
        <v>1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>
        <v>20</v>
      </c>
      <c r="K53" s="17">
        <v>0</v>
      </c>
      <c r="L53" s="17">
        <v>15</v>
      </c>
      <c r="M53" s="17">
        <v>0</v>
      </c>
    </row>
    <row r="54" spans="1:13">
      <c r="A54" s="23">
        <v>226</v>
      </c>
      <c r="B54" s="23" t="s">
        <v>27</v>
      </c>
      <c r="C54" s="23">
        <f t="shared" si="1"/>
        <v>35</v>
      </c>
      <c r="D54" s="23">
        <v>1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17">
        <v>20</v>
      </c>
      <c r="K54" s="17">
        <v>0</v>
      </c>
      <c r="L54" s="17">
        <v>15</v>
      </c>
      <c r="M54" s="17">
        <v>0</v>
      </c>
    </row>
    <row r="55" spans="1:13">
      <c r="A55" s="23">
        <v>2395</v>
      </c>
      <c r="B55" s="23" t="s">
        <v>61</v>
      </c>
      <c r="C55" s="23">
        <f t="shared" si="1"/>
        <v>30</v>
      </c>
      <c r="D55" s="23">
        <v>3</v>
      </c>
      <c r="E55" s="17">
        <v>10</v>
      </c>
      <c r="F55" s="17">
        <v>0</v>
      </c>
      <c r="G55" s="17">
        <v>0</v>
      </c>
      <c r="H55" s="17">
        <v>0</v>
      </c>
      <c r="I55" s="17">
        <v>0</v>
      </c>
      <c r="J55" s="17">
        <v>20</v>
      </c>
      <c r="K55" s="17">
        <v>0</v>
      </c>
      <c r="L55" s="17">
        <v>0</v>
      </c>
      <c r="M55" s="17">
        <v>0</v>
      </c>
    </row>
    <row r="56" spans="1:13">
      <c r="A56" s="23">
        <v>2407</v>
      </c>
      <c r="B56" s="23" t="s">
        <v>67</v>
      </c>
      <c r="C56" s="23">
        <f t="shared" si="1"/>
        <v>30</v>
      </c>
      <c r="D56" s="23">
        <v>2</v>
      </c>
      <c r="E56" s="17">
        <v>10</v>
      </c>
      <c r="F56" s="17">
        <v>0</v>
      </c>
      <c r="G56" s="17">
        <v>0</v>
      </c>
      <c r="H56" s="17">
        <v>0</v>
      </c>
      <c r="I56" s="17">
        <v>0</v>
      </c>
      <c r="J56" s="17">
        <v>20</v>
      </c>
      <c r="K56" s="17">
        <v>0</v>
      </c>
      <c r="L56" s="17">
        <v>0</v>
      </c>
      <c r="M56" s="17">
        <v>0</v>
      </c>
    </row>
    <row r="57" spans="1:13">
      <c r="A57" s="23">
        <v>100002700</v>
      </c>
      <c r="B57" s="23" t="s">
        <v>96</v>
      </c>
      <c r="C57" s="23">
        <f t="shared" si="1"/>
        <v>28</v>
      </c>
      <c r="D57" s="23">
        <v>5</v>
      </c>
      <c r="E57" s="17">
        <v>8</v>
      </c>
      <c r="F57" s="17">
        <v>0</v>
      </c>
      <c r="G57" s="17">
        <v>0</v>
      </c>
      <c r="H57" s="17">
        <v>0</v>
      </c>
      <c r="I57" s="17">
        <v>0</v>
      </c>
      <c r="J57" s="17">
        <v>20</v>
      </c>
      <c r="K57" s="17">
        <v>0</v>
      </c>
      <c r="L57" s="17">
        <v>0</v>
      </c>
      <c r="M57" s="17">
        <v>0</v>
      </c>
    </row>
    <row r="58" spans="1:13">
      <c r="A58" s="23">
        <v>100003146</v>
      </c>
      <c r="B58" s="23" t="s">
        <v>97</v>
      </c>
      <c r="C58" s="23">
        <f t="shared" si="1"/>
        <v>28</v>
      </c>
      <c r="D58" s="23">
        <v>3</v>
      </c>
      <c r="E58" s="17">
        <v>8</v>
      </c>
      <c r="F58" s="17">
        <v>0</v>
      </c>
      <c r="G58" s="17">
        <v>0</v>
      </c>
      <c r="H58" s="17">
        <v>0</v>
      </c>
      <c r="I58" s="17">
        <v>0</v>
      </c>
      <c r="J58" s="17">
        <v>20</v>
      </c>
      <c r="K58" s="17">
        <v>0</v>
      </c>
      <c r="L58" s="17">
        <v>0</v>
      </c>
      <c r="M58" s="17">
        <v>0</v>
      </c>
    </row>
    <row r="59" spans="1:13">
      <c r="A59" s="23">
        <v>4755</v>
      </c>
      <c r="B59" s="23" t="s">
        <v>85</v>
      </c>
      <c r="C59" s="23">
        <f t="shared" si="1"/>
        <v>28</v>
      </c>
      <c r="D59" s="23">
        <v>1</v>
      </c>
      <c r="E59" s="17">
        <v>8</v>
      </c>
      <c r="F59" s="17">
        <v>0</v>
      </c>
      <c r="G59" s="17">
        <v>0</v>
      </c>
      <c r="H59" s="17">
        <v>0</v>
      </c>
      <c r="I59" s="17">
        <v>0</v>
      </c>
      <c r="J59" s="17">
        <v>20</v>
      </c>
      <c r="K59" s="17">
        <v>0</v>
      </c>
      <c r="L59" s="17">
        <v>0</v>
      </c>
      <c r="M59" s="17">
        <v>0</v>
      </c>
    </row>
    <row r="60" spans="1:13">
      <c r="A60" s="23">
        <v>2440</v>
      </c>
      <c r="B60" s="23" t="s">
        <v>71</v>
      </c>
      <c r="C60" s="23">
        <f t="shared" si="1"/>
        <v>24</v>
      </c>
      <c r="D60" s="23">
        <v>3</v>
      </c>
      <c r="E60" s="17">
        <v>0</v>
      </c>
      <c r="F60" s="17">
        <v>0</v>
      </c>
      <c r="G60" s="17">
        <v>0</v>
      </c>
      <c r="H60" s="17">
        <v>0</v>
      </c>
      <c r="I60" s="17">
        <v>4</v>
      </c>
      <c r="J60" s="17">
        <v>20</v>
      </c>
      <c r="K60" s="17">
        <v>0</v>
      </c>
      <c r="L60" s="17">
        <v>0</v>
      </c>
      <c r="M60" s="17">
        <v>0</v>
      </c>
    </row>
    <row r="61" spans="1:13">
      <c r="A61" s="23">
        <v>248</v>
      </c>
      <c r="B61" s="23" t="s">
        <v>34</v>
      </c>
      <c r="C61" s="23">
        <f t="shared" si="1"/>
        <v>20</v>
      </c>
      <c r="D61" s="23">
        <v>5</v>
      </c>
      <c r="E61" s="17">
        <v>0</v>
      </c>
      <c r="F61" s="17">
        <v>0</v>
      </c>
      <c r="G61" s="17">
        <v>0</v>
      </c>
      <c r="H61" s="17">
        <v>0</v>
      </c>
      <c r="I61" s="17">
        <v>0</v>
      </c>
      <c r="J61" s="17">
        <v>20</v>
      </c>
      <c r="K61" s="17">
        <v>0</v>
      </c>
      <c r="L61" s="17">
        <v>0</v>
      </c>
      <c r="M61" s="17">
        <v>0</v>
      </c>
    </row>
    <row r="62" spans="1:13">
      <c r="A62" s="23">
        <v>263</v>
      </c>
      <c r="B62" s="23" t="s">
        <v>36</v>
      </c>
      <c r="C62" s="23">
        <f t="shared" si="1"/>
        <v>20</v>
      </c>
      <c r="D62" s="23">
        <v>4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20</v>
      </c>
      <c r="K62" s="17">
        <v>0</v>
      </c>
      <c r="L62" s="17">
        <v>0</v>
      </c>
      <c r="M62" s="17">
        <v>0</v>
      </c>
    </row>
    <row r="63" spans="1:13">
      <c r="A63" s="23">
        <v>2453</v>
      </c>
      <c r="B63" s="23" t="s">
        <v>82</v>
      </c>
      <c r="C63" s="23">
        <f t="shared" si="1"/>
        <v>20</v>
      </c>
      <c r="D63" s="23">
        <v>3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20</v>
      </c>
      <c r="K63" s="17">
        <v>0</v>
      </c>
      <c r="L63" s="17">
        <v>0</v>
      </c>
      <c r="M63" s="17">
        <v>0</v>
      </c>
    </row>
    <row r="64" spans="1:13">
      <c r="A64" s="23">
        <v>2451</v>
      </c>
      <c r="B64" s="23" t="s">
        <v>81</v>
      </c>
      <c r="C64" s="23">
        <f t="shared" si="1"/>
        <v>20</v>
      </c>
      <c r="D64" s="23">
        <v>3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20</v>
      </c>
      <c r="K64" s="17">
        <v>0</v>
      </c>
      <c r="L64" s="17">
        <v>0</v>
      </c>
      <c r="M64" s="17">
        <v>0</v>
      </c>
    </row>
    <row r="65" spans="1:13">
      <c r="A65" s="23">
        <v>2403</v>
      </c>
      <c r="B65" s="23" t="s">
        <v>65</v>
      </c>
      <c r="C65" s="23">
        <f t="shared" si="1"/>
        <v>20</v>
      </c>
      <c r="D65" s="23">
        <v>2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20</v>
      </c>
      <c r="K65" s="17">
        <v>0</v>
      </c>
      <c r="L65" s="17">
        <v>0</v>
      </c>
      <c r="M65" s="17">
        <v>0</v>
      </c>
    </row>
    <row r="66" spans="1:13">
      <c r="A66" s="23">
        <v>11934</v>
      </c>
      <c r="B66" s="23" t="s">
        <v>90</v>
      </c>
      <c r="C66" s="23">
        <f t="shared" si="1"/>
        <v>20</v>
      </c>
      <c r="D66" s="23">
        <v>2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20</v>
      </c>
      <c r="K66" s="17">
        <v>0</v>
      </c>
      <c r="L66" s="17">
        <v>0</v>
      </c>
      <c r="M66" s="17">
        <v>0</v>
      </c>
    </row>
    <row r="67" spans="1:13">
      <c r="A67" s="23">
        <v>2406</v>
      </c>
      <c r="B67" s="23" t="s">
        <v>66</v>
      </c>
      <c r="C67" s="23">
        <f t="shared" si="1"/>
        <v>20</v>
      </c>
      <c r="D67" s="23">
        <v>1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20</v>
      </c>
      <c r="K67" s="17">
        <v>0</v>
      </c>
      <c r="L67" s="17">
        <v>0</v>
      </c>
      <c r="M67" s="17">
        <v>0</v>
      </c>
    </row>
    <row r="68" spans="1:13">
      <c r="A68" s="23">
        <v>171</v>
      </c>
      <c r="B68" s="23" t="s">
        <v>12</v>
      </c>
      <c r="C68" s="23">
        <f t="shared" si="1"/>
        <v>20</v>
      </c>
      <c r="D68" s="23">
        <v>1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20</v>
      </c>
      <c r="K68" s="17">
        <v>0</v>
      </c>
      <c r="L68" s="17">
        <v>0</v>
      </c>
      <c r="M68" s="17">
        <v>0</v>
      </c>
    </row>
    <row r="69" spans="1:13">
      <c r="A69" s="23">
        <v>300</v>
      </c>
      <c r="B69" s="23" t="s">
        <v>44</v>
      </c>
      <c r="C69" s="23">
        <f t="shared" si="1"/>
        <v>15</v>
      </c>
      <c r="D69" s="23">
        <v>1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17">
        <v>15</v>
      </c>
      <c r="M69" s="17">
        <v>0</v>
      </c>
    </row>
    <row r="70" spans="1:13">
      <c r="A70" s="23">
        <v>2418</v>
      </c>
      <c r="B70" s="23" t="s">
        <v>68</v>
      </c>
      <c r="C70" s="23">
        <f t="shared" si="1"/>
        <v>10</v>
      </c>
      <c r="D70" s="23">
        <v>2</v>
      </c>
      <c r="E70" s="17">
        <v>10</v>
      </c>
      <c r="F70" s="17">
        <v>0</v>
      </c>
      <c r="G70" s="17">
        <v>0</v>
      </c>
      <c r="H70" s="17">
        <v>0</v>
      </c>
      <c r="I70" s="17">
        <v>0</v>
      </c>
      <c r="J70" s="17">
        <v>0</v>
      </c>
      <c r="K70" s="17">
        <v>0</v>
      </c>
      <c r="L70" s="17">
        <v>0</v>
      </c>
      <c r="M70" s="17">
        <v>0</v>
      </c>
    </row>
  </sheetData>
  <sortState ref="A2:M70">
    <sortCondition descending="1" ref="C2:C70"/>
    <sortCondition descending="1" ref="D2:D70"/>
    <sortCondition ref="B2:B70"/>
  </sortState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INDEKSS</vt:lpstr>
      <vt:lpstr>Dokumentu pārvaldības indekss</vt:lpstr>
      <vt:lpstr>Personālvadības indekss</vt:lpstr>
      <vt:lpstr>Pamatdarbības indekss</vt:lpstr>
      <vt:lpstr>Starpiestāžu sadarbības indekss</vt:lpstr>
      <vt:lpstr>Dokumentu aprites indekss</vt:lpstr>
      <vt:lpstr>Pakalpojumu indekss</vt:lpstr>
      <vt:lpstr>Atvērto datu indekss</vt:lpstr>
      <vt:lpstr>Pakalp.komun.indekss</vt:lpstr>
      <vt:lpstr>Komunikācijas indekss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Maris</dc:creator>
  <cp:lastModifiedBy>Jānis Briedis</cp:lastModifiedBy>
  <dcterms:created xsi:type="dcterms:W3CDTF">2015-12-24T14:28:17Z</dcterms:created>
  <dcterms:modified xsi:type="dcterms:W3CDTF">2015-12-27T22:09:53Z</dcterms:modified>
</cp:coreProperties>
</file>