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08381BB4-E747-44C5-9AD2-DF5B9FE94B4C}" xr6:coauthVersionLast="45" xr6:coauthVersionMax="45" xr10:uidLastSave="{00000000-0000-0000-0000-000000000000}"/>
  <bookViews>
    <workbookView xWindow="-108" yWindow="-108" windowWidth="23256" windowHeight="12576"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0">Investiciju_plans_POST2020!$A$1:$H$42</definedName>
    <definedName name="_xlnm.Print_Area" localSheetId="1">'Par aglo. un dec.kan.'!$A$1:$B$14</definedName>
    <definedName name="_xlnm.Print_Area" localSheetId="2">Ūdenssaimniec_ESOŠS_VĒRTĒJUMS!$A$1:$H$43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8" i="1" l="1"/>
  <c r="B21" i="7" l="1"/>
  <c r="F43" i="1" l="1"/>
  <c r="D33" i="1"/>
  <c r="D12" i="1"/>
  <c r="H33" i="1" l="1"/>
  <c r="H12" i="1"/>
  <c r="B26" i="1" l="1"/>
  <c r="B17" i="1"/>
  <c r="H17" i="1"/>
  <c r="H8" i="1"/>
  <c r="B43" i="1" l="1"/>
  <c r="C8" i="7"/>
  <c r="C7" i="7"/>
  <c r="D18" i="8" l="1"/>
  <c r="C18" i="8"/>
  <c r="D17" i="8"/>
  <c r="C17" i="8"/>
  <c r="D15" i="8"/>
  <c r="C15" i="8"/>
  <c r="D16" i="8"/>
  <c r="D14" i="8"/>
  <c r="C16" i="8"/>
  <c r="C14" i="8"/>
  <c r="H26" i="1" l="1"/>
  <c r="H43" i="1" s="1"/>
  <c r="H21" i="1"/>
  <c r="C27" i="7" l="1"/>
  <c r="C26" i="7"/>
  <c r="B1" i="9"/>
  <c r="B1" i="8"/>
  <c r="C5" i="8"/>
  <c r="C6" i="8"/>
  <c r="C10" i="7"/>
  <c r="D10" i="7"/>
  <c r="B10" i="7"/>
  <c r="D21" i="1" l="1"/>
  <c r="D26" i="1"/>
  <c r="D17" i="1"/>
  <c r="D4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Autors</author>
  </authors>
  <commentList>
    <comment ref="B9" authorId="0" shapeId="0" xr:uid="{00000000-0006-0000-0000-000001000000}">
      <text>
        <r>
          <rPr>
            <b/>
            <sz val="9"/>
            <color indexed="81"/>
            <rFont val="Tahoma"/>
            <family val="2"/>
            <charset val="186"/>
          </rPr>
          <t>Autors:</t>
        </r>
        <r>
          <rPr>
            <sz val="9"/>
            <color indexed="81"/>
            <rFont val="Tahoma"/>
            <family val="2"/>
            <charset val="186"/>
          </rPr>
          <t xml:space="preserve">
norādīti tikai maģistrālo tīklu garumi</t>
        </r>
      </text>
    </comment>
    <comment ref="D9" authorId="0" shapeId="0" xr:uid="{00000000-0006-0000-0000-000002000000}">
      <text>
        <r>
          <rPr>
            <b/>
            <sz val="9"/>
            <color indexed="81"/>
            <rFont val="Tahoma"/>
            <family val="2"/>
            <charset val="186"/>
          </rPr>
          <t>Autors:</t>
        </r>
        <r>
          <rPr>
            <sz val="9"/>
            <color indexed="81"/>
            <rFont val="Tahoma"/>
            <family val="2"/>
            <charset val="186"/>
          </rPr>
          <t xml:space="preserve">
izmaksās iekļautas arī atzaru izbūves izmaksas. Atzaru izbūve ~40% no maģistrālā tīkla garuma</t>
        </r>
      </text>
    </comment>
    <comment ref="F9" authorId="0" shapeId="0" xr:uid="{00000000-0006-0000-0000-000003000000}">
      <text>
        <r>
          <rPr>
            <b/>
            <sz val="9"/>
            <color indexed="81"/>
            <rFont val="Tahoma"/>
            <family val="2"/>
            <charset val="186"/>
          </rPr>
          <t>Autors:</t>
        </r>
        <r>
          <rPr>
            <sz val="9"/>
            <color indexed="81"/>
            <rFont val="Tahoma"/>
            <family val="2"/>
            <charset val="186"/>
          </rPr>
          <t xml:space="preserve">
norādīti tikai maģistrālo tīklu garumi</t>
        </r>
      </text>
    </comment>
    <comment ref="H9" authorId="0" shapeId="0" xr:uid="{00000000-0006-0000-0000-000004000000}">
      <text>
        <r>
          <rPr>
            <b/>
            <sz val="9"/>
            <color indexed="81"/>
            <rFont val="Tahoma"/>
            <family val="2"/>
            <charset val="186"/>
          </rPr>
          <t>Autors:</t>
        </r>
        <r>
          <rPr>
            <sz val="9"/>
            <color indexed="81"/>
            <rFont val="Tahoma"/>
            <family val="2"/>
            <charset val="186"/>
          </rPr>
          <t xml:space="preserve">
izmaksās iekļautas arī atzaru izbūves izmaksas. Atzaru izbūve ~40% no maģistrālā tīkla garuma</t>
        </r>
      </text>
    </comment>
    <comment ref="B13" authorId="0" shapeId="0" xr:uid="{00000000-0006-0000-0000-000005000000}">
      <text>
        <r>
          <rPr>
            <b/>
            <sz val="9"/>
            <color indexed="81"/>
            <rFont val="Tahoma"/>
            <family val="2"/>
            <charset val="186"/>
          </rPr>
          <t>Autors:</t>
        </r>
        <r>
          <rPr>
            <sz val="9"/>
            <color indexed="81"/>
            <rFont val="Tahoma"/>
            <family val="2"/>
            <charset val="186"/>
          </rPr>
          <t xml:space="preserve">
Smiltnieku ielas KSS</t>
        </r>
      </text>
    </comment>
    <comment ref="B18" authorId="0" shapeId="0" xr:uid="{00000000-0006-0000-0000-000006000000}">
      <text>
        <r>
          <rPr>
            <b/>
            <sz val="9"/>
            <color indexed="81"/>
            <rFont val="Tahoma"/>
            <family val="2"/>
            <charset val="186"/>
          </rPr>
          <t>Autors:</t>
        </r>
        <r>
          <rPr>
            <sz val="9"/>
            <color indexed="81"/>
            <rFont val="Tahoma"/>
            <family val="2"/>
            <charset val="186"/>
          </rPr>
          <t xml:space="preserve">
norādīti tikai maģistrālo tīklu garumi</t>
        </r>
      </text>
    </comment>
    <comment ref="D18" authorId="0" shapeId="0" xr:uid="{00000000-0006-0000-0000-000007000000}">
      <text>
        <r>
          <rPr>
            <b/>
            <sz val="9"/>
            <color indexed="81"/>
            <rFont val="Tahoma"/>
            <family val="2"/>
            <charset val="186"/>
          </rPr>
          <t>Autors:</t>
        </r>
        <r>
          <rPr>
            <sz val="9"/>
            <color indexed="81"/>
            <rFont val="Tahoma"/>
            <family val="2"/>
            <charset val="186"/>
          </rPr>
          <t xml:space="preserve">
izmaksās iekļautas arī atzaru izbūves izmaksas. Atzaru izbūve ~40% no maģistrālā tīkla garuma</t>
        </r>
      </text>
    </comment>
    <comment ref="F18" authorId="0" shapeId="0" xr:uid="{00000000-0006-0000-0000-000008000000}">
      <text>
        <r>
          <rPr>
            <b/>
            <sz val="9"/>
            <color indexed="81"/>
            <rFont val="Tahoma"/>
            <family val="2"/>
            <charset val="186"/>
          </rPr>
          <t>Autors:</t>
        </r>
        <r>
          <rPr>
            <sz val="9"/>
            <color indexed="81"/>
            <rFont val="Tahoma"/>
            <family val="2"/>
            <charset val="186"/>
          </rPr>
          <t xml:space="preserve">
norādīti tikai maģistrālo tīklu garumi</t>
        </r>
      </text>
    </comment>
    <comment ref="H18" authorId="0" shapeId="0" xr:uid="{00000000-0006-0000-0000-000009000000}">
      <text>
        <r>
          <rPr>
            <b/>
            <sz val="9"/>
            <color indexed="81"/>
            <rFont val="Tahoma"/>
            <family val="2"/>
            <charset val="186"/>
          </rPr>
          <t>Autors:</t>
        </r>
        <r>
          <rPr>
            <sz val="9"/>
            <color indexed="81"/>
            <rFont val="Tahoma"/>
            <family val="2"/>
            <charset val="186"/>
          </rPr>
          <t xml:space="preserve">
izmaksās iekļautas arī atzaru izbūves izmaksas. Atzaru izbūve ~40% no maģistrālā tīkla garuma</t>
        </r>
      </text>
    </comment>
    <comment ref="E29" authorId="0" shapeId="0" xr:uid="{00000000-0006-0000-0000-00000A000000}">
      <text>
        <r>
          <rPr>
            <b/>
            <sz val="9"/>
            <color indexed="81"/>
            <rFont val="Tahoma"/>
            <family val="2"/>
            <charset val="186"/>
          </rPr>
          <t>Autors:</t>
        </r>
        <r>
          <rPr>
            <sz val="9"/>
            <color indexed="81"/>
            <rFont val="Tahoma"/>
            <family val="2"/>
            <charset val="186"/>
          </rPr>
          <t xml:space="preserve">
Māras, Pērnavas, Satiksmes ielas</t>
        </r>
      </text>
    </comment>
    <comment ref="B30" authorId="0" shapeId="0" xr:uid="{00000000-0006-0000-0000-00000B000000}">
      <text>
        <r>
          <rPr>
            <b/>
            <sz val="9"/>
            <color indexed="81"/>
            <rFont val="Tahoma"/>
            <family val="2"/>
            <charset val="186"/>
          </rPr>
          <t>Autors:</t>
        </r>
        <r>
          <rPr>
            <sz val="9"/>
            <color indexed="81"/>
            <rFont val="Tahoma"/>
            <family val="2"/>
            <charset val="186"/>
          </rPr>
          <t xml:space="preserve">
2.līnijas, 4.līnijas, Vīgriežu KSS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Autors</author>
  </authors>
  <commentList>
    <comment ref="B7" authorId="0" shapeId="0" xr:uid="{00000000-0006-0000-0100-000001000000}">
      <text>
        <r>
          <rPr>
            <b/>
            <sz val="9"/>
            <color indexed="81"/>
            <rFont val="Tahoma"/>
            <family val="2"/>
            <charset val="186"/>
          </rPr>
          <t>Autors:</t>
        </r>
        <r>
          <rPr>
            <sz val="9"/>
            <color indexed="81"/>
            <rFont val="Tahoma"/>
            <family val="2"/>
            <charset val="186"/>
          </rPr>
          <t xml:space="preserve">
saskaņā ar Projekta V kārtas IIA</t>
        </r>
      </text>
    </comment>
    <comment ref="B8" authorId="0" shapeId="0" xr:uid="{00000000-0006-0000-0100-000002000000}">
      <text>
        <r>
          <rPr>
            <b/>
            <sz val="9"/>
            <color indexed="81"/>
            <rFont val="Tahoma"/>
            <family val="2"/>
            <charset val="186"/>
          </rPr>
          <t>Autors:</t>
        </r>
        <r>
          <rPr>
            <sz val="9"/>
            <color indexed="81"/>
            <rFont val="Tahoma"/>
            <family val="2"/>
            <charset val="186"/>
          </rPr>
          <t xml:space="preserve">
ISG211. MĀJSAIMNIECĪBU KOPĒJAIS SKAITS UN MĀJSAIMNIECĪBAS VIDĒJAIS LIELUMS REĢIONOS, REPUBLIKAS PILSĒTĀS, LAUKOS/ PILSĒTĀS
Saskaņā ar Projekta V kārtas IIA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Autors</author>
  </authors>
  <commentList>
    <comment ref="B4" authorId="0" shapeId="0" xr:uid="{00000000-0006-0000-0200-000001000000}">
      <text>
        <r>
          <rPr>
            <b/>
            <sz val="9"/>
            <color indexed="81"/>
            <rFont val="Tahoma"/>
            <family val="2"/>
          </rPr>
          <t>Autors:</t>
        </r>
        <r>
          <rPr>
            <sz val="9"/>
            <color indexed="81"/>
            <rFont val="Tahoma"/>
            <family val="2"/>
          </rPr>
          <t xml:space="preserve">
info no VARAM uz 01.01.2018.</t>
        </r>
      </text>
    </comment>
    <comment ref="B5" authorId="0" shapeId="0" xr:uid="{00000000-0006-0000-0200-000002000000}">
      <text>
        <r>
          <rPr>
            <b/>
            <sz val="9"/>
            <color indexed="81"/>
            <rFont val="Tahoma"/>
            <family val="2"/>
          </rPr>
          <t>Autors:</t>
        </r>
        <r>
          <rPr>
            <sz val="9"/>
            <color indexed="81"/>
            <rFont val="Tahoma"/>
            <family val="2"/>
          </rPr>
          <t xml:space="preserve">
info no V kārtas TEP, 2017.g.</t>
        </r>
      </text>
    </comment>
    <comment ref="B6" authorId="0" shapeId="0" xr:uid="{00000000-0006-0000-0200-000003000000}">
      <text>
        <r>
          <rPr>
            <b/>
            <sz val="9"/>
            <color indexed="81"/>
            <rFont val="Tahoma"/>
            <family val="2"/>
            <charset val="186"/>
          </rPr>
          <t>Autors:</t>
        </r>
        <r>
          <rPr>
            <sz val="9"/>
            <color indexed="81"/>
            <rFont val="Tahoma"/>
            <family val="2"/>
            <charset val="186"/>
          </rPr>
          <t xml:space="preserve">
2743 - fiz.+42 apsaimn.</t>
        </r>
      </text>
    </comment>
    <comment ref="B7" authorId="0" shapeId="0" xr:uid="{00000000-0006-0000-0200-000004000000}">
      <text>
        <r>
          <rPr>
            <b/>
            <sz val="9"/>
            <color indexed="81"/>
            <rFont val="Tahoma"/>
            <family val="2"/>
          </rPr>
          <t>Autors:</t>
        </r>
        <r>
          <rPr>
            <sz val="9"/>
            <color indexed="81"/>
            <rFont val="Tahoma"/>
            <family val="2"/>
          </rPr>
          <t xml:space="preserve">
info no V kārtas TEP, 2017.g.</t>
        </r>
      </text>
    </comment>
    <comment ref="B8" authorId="0" shapeId="0" xr:uid="{00000000-0006-0000-0200-000005000000}">
      <text>
        <r>
          <rPr>
            <b/>
            <sz val="9"/>
            <color indexed="81"/>
            <rFont val="Tahoma"/>
            <family val="2"/>
          </rPr>
          <t>Autors:</t>
        </r>
        <r>
          <rPr>
            <sz val="9"/>
            <color indexed="81"/>
            <rFont val="Tahoma"/>
            <family val="2"/>
          </rPr>
          <t xml:space="preserve">
info no V kārtas TEP, 2017.g.</t>
        </r>
      </text>
    </comment>
    <comment ref="B16" authorId="0" shapeId="0" xr:uid="{00000000-0006-0000-0200-000006000000}">
      <text>
        <r>
          <rPr>
            <b/>
            <sz val="9"/>
            <color indexed="81"/>
            <rFont val="Tahoma"/>
            <family val="2"/>
            <charset val="186"/>
          </rPr>
          <t>Autors:</t>
        </r>
        <r>
          <rPr>
            <sz val="9"/>
            <color indexed="81"/>
            <rFont val="Tahoma"/>
            <family val="2"/>
            <charset val="186"/>
          </rPr>
          <t xml:space="preserve">
KSS apkopes/remonti - 745</t>
        </r>
      </text>
    </comment>
    <comment ref="B20" authorId="0" shapeId="0" xr:uid="{00000000-0006-0000-0200-000007000000}">
      <text>
        <r>
          <rPr>
            <b/>
            <sz val="9"/>
            <color indexed="81"/>
            <rFont val="Tahoma"/>
            <family val="2"/>
            <charset val="186"/>
          </rPr>
          <t>Autors:</t>
        </r>
        <r>
          <rPr>
            <sz val="9"/>
            <color indexed="81"/>
            <rFont val="Tahoma"/>
            <family val="2"/>
            <charset val="186"/>
          </rPr>
          <t xml:space="preserve">
NAI, Lapskalna iela 22, Jelgava</t>
        </r>
      </text>
    </comment>
    <comment ref="B22" authorId="0" shapeId="0" xr:uid="{00000000-0006-0000-0200-000008000000}">
      <text>
        <r>
          <rPr>
            <b/>
            <sz val="9"/>
            <color indexed="81"/>
            <rFont val="Tahoma"/>
            <family val="2"/>
            <charset val="186"/>
          </rPr>
          <t>Autors:</t>
        </r>
        <r>
          <rPr>
            <sz val="9"/>
            <color indexed="81"/>
            <rFont val="Tahoma"/>
            <family val="2"/>
            <charset val="186"/>
          </rPr>
          <t xml:space="preserve">
2016.gadā - 8
2017.gadā - 11
2018.gadā - 47
2019.gadā - 146</t>
        </r>
      </text>
    </comment>
    <comment ref="B24" authorId="0" shapeId="0" xr:uid="{00000000-0006-0000-0200-000009000000}">
      <text>
        <r>
          <rPr>
            <b/>
            <sz val="9"/>
            <color indexed="81"/>
            <rFont val="Tahoma"/>
            <family val="2"/>
          </rPr>
          <t>Autors:</t>
        </r>
        <r>
          <rPr>
            <sz val="9"/>
            <color indexed="81"/>
            <rFont val="Tahoma"/>
            <family val="2"/>
          </rPr>
          <t xml:space="preserve">
info no V kārtas TEP</t>
        </r>
      </text>
    </comment>
    <comment ref="B25" authorId="0" shapeId="0" xr:uid="{00000000-0006-0000-0200-00000A000000}">
      <text>
        <r>
          <rPr>
            <b/>
            <sz val="9"/>
            <color indexed="81"/>
            <rFont val="Tahoma"/>
            <family val="2"/>
            <charset val="186"/>
          </rPr>
          <t>Autors:</t>
        </r>
        <r>
          <rPr>
            <sz val="9"/>
            <color indexed="81"/>
            <rFont val="Tahoma"/>
            <family val="2"/>
            <charset val="186"/>
          </rPr>
          <t xml:space="preserve">
4636 fiz.+42 apsaimn.</t>
        </r>
      </text>
    </comment>
    <comment ref="B26" authorId="0" shapeId="0" xr:uid="{00000000-0006-0000-0200-00000B000000}">
      <text>
        <r>
          <rPr>
            <b/>
            <sz val="9"/>
            <color indexed="81"/>
            <rFont val="Tahoma"/>
            <family val="2"/>
          </rPr>
          <t>Autors:</t>
        </r>
        <r>
          <rPr>
            <sz val="9"/>
            <color indexed="81"/>
            <rFont val="Tahoma"/>
            <family val="2"/>
          </rPr>
          <t xml:space="preserve">
info no V kārtas TEP</t>
        </r>
      </text>
    </comment>
    <comment ref="B27" authorId="0" shapeId="0" xr:uid="{00000000-0006-0000-0200-00000C000000}">
      <text>
        <r>
          <rPr>
            <b/>
            <sz val="9"/>
            <color indexed="81"/>
            <rFont val="Tahoma"/>
            <family val="2"/>
            <charset val="186"/>
          </rPr>
          <t>Autors:</t>
        </r>
        <r>
          <rPr>
            <sz val="9"/>
            <color indexed="81"/>
            <rFont val="Tahoma"/>
            <family val="2"/>
            <charset val="186"/>
          </rPr>
          <t xml:space="preserve">
info no V kārtas TEP</t>
        </r>
      </text>
    </comment>
    <comment ref="B30" authorId="0" shapeId="0" xr:uid="{00000000-0006-0000-0200-00000D000000}">
      <text>
        <r>
          <rPr>
            <b/>
            <sz val="9"/>
            <color indexed="81"/>
            <rFont val="Tahoma"/>
            <family val="2"/>
            <charset val="186"/>
          </rPr>
          <t>Autors:</t>
        </r>
        <r>
          <rPr>
            <sz val="9"/>
            <color indexed="81"/>
            <rFont val="Tahoma"/>
            <family val="2"/>
            <charset val="186"/>
          </rPr>
          <t xml:space="preserve">
ūdensvada remontdarbi un avārijas - 233</t>
        </r>
      </text>
    </comment>
    <comment ref="G41" authorId="0" shapeId="0" xr:uid="{00000000-0006-0000-0200-00000E000000}">
      <text>
        <r>
          <rPr>
            <b/>
            <sz val="9"/>
            <color indexed="81"/>
            <rFont val="Tahoma"/>
            <family val="2"/>
            <charset val="186"/>
          </rPr>
          <t>Autors:</t>
        </r>
        <r>
          <rPr>
            <sz val="9"/>
            <color indexed="81"/>
            <rFont val="Tahoma"/>
            <family val="2"/>
            <charset val="186"/>
          </rPr>
          <t xml:space="preserve">
Info bez USI;
t.sk. III pacelums 42 244 kwh/gadā</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Autors</author>
  </authors>
  <commentList>
    <comment ref="B6" authorId="0" shapeId="0" xr:uid="{00000000-0006-0000-0400-000001000000}">
      <text>
        <r>
          <rPr>
            <b/>
            <sz val="9"/>
            <color indexed="81"/>
            <rFont val="Tahoma"/>
            <family val="2"/>
          </rPr>
          <t>Autors:</t>
        </r>
        <r>
          <rPr>
            <sz val="9"/>
            <color indexed="81"/>
            <rFont val="Tahoma"/>
            <family val="2"/>
          </rPr>
          <t xml:space="preserve">
parādi piegādātājiem un darbuzņēmējiem</t>
        </r>
      </text>
    </comment>
  </commentList>
</comments>
</file>

<file path=xl/sharedStrings.xml><?xml version="1.0" encoding="utf-8"?>
<sst xmlns="http://schemas.openxmlformats.org/spreadsheetml/2006/main" count="265" uniqueCount="207">
  <si>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</si>
  <si>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</si>
  <si>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</si>
  <si>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</si>
  <si>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</si>
  <si>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</si>
  <si>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</si>
  <si>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Kanalizācijas ārējo inženiertīklu pārbūve un atjaunošana, kopā</t>
  </si>
  <si>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</si>
  <si>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</si>
  <si>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</si>
  <si>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</si>
  <si>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</si>
  <si>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</si>
  <si>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</si>
  <si>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</si>
  <si>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</si>
  <si>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</si>
  <si>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</si>
  <si>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</si>
  <si>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</si>
  <si>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</si>
  <si>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</si>
  <si>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</si>
  <si>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</si>
  <si>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</si>
  <si>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</si>
  <si>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</si>
  <si>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</si>
  <si>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</si>
  <si>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</si>
  <si>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</si>
  <si>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</si>
  <si>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</si>
  <si>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</si>
  <si>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</si>
  <si>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</si>
  <si>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</si>
  <si>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Kopējais uz NAI novadītais notekūdeņu apjoms aglomerācijā m3/gadā</t>
  </si>
  <si>
    <t>Elektroenerģijas patēriņš kWh/gadā</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</si>
  <si>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</si>
  <si>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</si>
  <si>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</si>
  <si>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</si>
  <si>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</si>
  <si>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</si>
  <si>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</si>
  <si>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</si>
  <si>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</si>
  <si>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</si>
  <si>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</si>
  <si>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</si>
  <si>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</si>
  <si>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</si>
  <si>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</si>
  <si>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</si>
  <si>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</si>
  <si>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</si>
  <si>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</si>
  <si>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</si>
  <si>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</si>
  <si>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Faktiski iegūtais ūdens apjoms m3/gadā</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</si>
  <si>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</si>
  <si>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</si>
  <si>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</si>
  <si>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</si>
  <si>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</si>
  <si>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</si>
  <si>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</si>
  <si>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</si>
  <si>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</si>
  <si>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</si>
  <si>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</si>
  <si>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</si>
  <si>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</si>
  <si>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</si>
  <si>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</si>
  <si>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</si>
  <si>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</si>
  <si>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</si>
  <si>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</si>
  <si>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</si>
  <si>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</si>
  <si>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</si>
  <si>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</si>
  <si>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</si>
  <si>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</si>
  <si>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</si>
  <si>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</si>
  <si>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</si>
  <si>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</si>
  <si>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</si>
  <si>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</si>
  <si>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</si>
  <si>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</si>
  <si>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</si>
  <si>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</si>
  <si>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</si>
  <si>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</si>
  <si>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</si>
  <si>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</si>
  <si>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</si>
  <si>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</si>
  <si>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</si>
  <si>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</si>
  <si>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</si>
  <si>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</si>
  <si>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</si>
  <si>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</si>
  <si>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</si>
  <si>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</si>
  <si>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</si>
  <si>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</si>
  <si>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</si>
  <si>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</si>
  <si>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</si>
  <si>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</si>
  <si>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</si>
  <si>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</si>
  <si>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</si>
  <si>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</si>
  <si>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</si>
  <si>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</si>
  <si>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</si>
  <si>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</si>
  <si>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</si>
  <si>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</si>
  <si>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</si>
  <si>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</si>
  <si>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</si>
  <si>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Lapskalna iela 22, Jelgava</t>
  </si>
  <si>
    <t>SIA "JELGAVAS ŪDENS"</t>
  </si>
  <si>
    <t>Izvešana uz citu biogāzes ražošanas iekartām/izmantošana lauksaimniecības zemju mēslošanai</t>
  </si>
  <si>
    <t xml:space="preserve">Asenizācijas pieņemšanas punkta izbūve </t>
  </si>
  <si>
    <t>Asenizācijas tauku noliešanas punkta izbūve</t>
  </si>
  <si>
    <t>Notekūdeņu priekšattīrīšanas iekārtu pārbūve</t>
  </si>
  <si>
    <t>Nodrošināta stabila lieko dūņu attūdeņošanas procesa norise, atbilstoši NAI lieko dūņu jaudām, energoefektivitātes uzlabošana</t>
  </si>
  <si>
    <t>Iekārtu aprīkošana ar saules elektroenerģijas paneļiem</t>
  </si>
  <si>
    <t>Precīza pieņemto asenizācijas notekūdeņu tauku apjoma uzskaite, tauku nodalīšana atsevišķi no ienākošo notekūdeņu plūsmas tos neiejaucot notekūdeņu plūsmā nodrošinot stabilu un netraucētu NAI darbību. Uzlabota attīrīto notekūdeņu kvalitāte, uzlabota kopējā NAI energoefektivitāte</t>
  </si>
  <si>
    <t>NAI energoefektivitātes uzlabošana</t>
  </si>
  <si>
    <t xml:space="preserve">Jaunas pieņemšanas kameras, smalko restu, restu šneka un restu nogrābšņu mazgātāja iegāde. Smilšu-tauku ķērāja pārbūve, smilšu mazgātāja uzstādīšana. Atbilstoši NAI vidējās un maksimālās slodzes jaudām izbūvēta notekūdeņu priekšattīrīšana, uzlabota NAI noņemto atkritumu (restu nogrābšņu, smilšu) apstrāde, tajos samazinot organisko vielu koncentrāciju, nodrošināta tauku atdalīšana notekūdeņu priekšattīrīšanas procesā uzlabojot tālāku stabilu notekūdeņu bioloģisko attīrīšanu </t>
  </si>
  <si>
    <t>473,5 EUR</t>
  </si>
  <si>
    <t xml:space="preserve">Lieko dūņu atūdeņošanas mezgla pārbūve ar mērķi palielināt tā jaudu (Otra dūņu spiedvada uz biezinātāju izbūve, dūņu biezinātāja pārplūdes cauruļvada pārbūve, lieko dūņu attūdeņošanas iekārtu nomaiņa palielinot to kopējo jaudu, atūdeņoto dūņu transportēšanas konteineru un automašīnas nomaiņa). </t>
  </si>
  <si>
    <t>2012.-2014. gads</t>
  </si>
  <si>
    <t>Dzeramā ūdens sagatavošanas ietaises, Jaunais ceļš 11, Jelgava</t>
  </si>
  <si>
    <t>līdz 10 %</t>
  </si>
  <si>
    <t>Uzturēšanas izdevumi tiek segti. Lai segtu rekonstrukcijas, paplašināšanas vai izbūves izdevumus, jāpaaugstina tarifs.</t>
  </si>
  <si>
    <t>Konstatēto tīkla avāriju skaits 2018.gadā</t>
  </si>
  <si>
    <t>Nav precīza informācija</t>
  </si>
  <si>
    <t>Rezervuāri (2 gb), Jaunais ceļš 11, Jelgava</t>
  </si>
  <si>
    <t>Teteles ūdensgūtve (12 urbumi)</t>
  </si>
  <si>
    <r>
      <rPr>
        <u/>
        <sz val="11"/>
        <color theme="1"/>
        <rFont val="Calibri"/>
        <family val="2"/>
        <charset val="186"/>
        <scheme val="minor"/>
      </rPr>
      <t xml:space="preserve">Jelgavas pilsētai </t>
    </r>
    <r>
      <rPr>
        <sz val="11"/>
        <color theme="1"/>
        <rFont val="Calibri"/>
        <family val="2"/>
        <scheme val="minor"/>
      </rPr>
      <t xml:space="preserve">- https://www.jelgava.lv/lv/uznemejdarbiba/atlaujas-licences/; </t>
    </r>
    <r>
      <rPr>
        <u/>
        <sz val="11"/>
        <color theme="1"/>
        <rFont val="Calibri"/>
        <family val="2"/>
        <charset val="186"/>
        <scheme val="minor"/>
      </rPr>
      <t>Jelgavas  novada pašvaldības administratīvajā teritorijā</t>
    </r>
    <r>
      <rPr>
        <sz val="11"/>
        <color theme="1"/>
        <rFont val="Calibri"/>
        <family val="2"/>
        <scheme val="minor"/>
      </rPr>
      <t xml:space="preserve"> - http://www.jelgavasnovads.lv/lv/pasvaldiba/saistosie-noteikumi/apsaimniekosana/; </t>
    </r>
    <r>
      <rPr>
        <u/>
        <sz val="11"/>
        <color theme="1"/>
        <rFont val="Calibri"/>
        <family val="2"/>
        <charset val="186"/>
        <scheme val="minor"/>
      </rPr>
      <t>Ozolnieku novada pašvaldības administratīvajā teritorijā</t>
    </r>
    <r>
      <rPr>
        <sz val="11"/>
        <color theme="1"/>
        <rFont val="Calibri"/>
        <family val="2"/>
        <scheme val="minor"/>
      </rPr>
      <t xml:space="preserve"> - https://www.ozolnieki.lv/parvalde/iestades-un-strukturvienibas/sia-ozolnieku-ksdu</t>
    </r>
  </si>
  <si>
    <t>Pastāv lietus notekūdeņu šķirtsistēma</t>
  </si>
  <si>
    <t>Faktiski saņemtais notekūdeņu apjoms m3/2018.gadā</t>
  </si>
  <si>
    <t>1,02 bez PVN</t>
  </si>
  <si>
    <t>0,74 bez PVN</t>
  </si>
  <si>
    <t>Jā ir apstiprināti. Jelgavas pilsētas pašvaldības 2019.gada 25.jūlija saistošie noteikumi Nr.19-17 "Par decentralizēto kanalizācijas pakalpojumu sniegšanas un uzskaites kārtību Jelgavas pilsētas pašvaldībā".</t>
  </si>
  <si>
    <t>Līdz 31.12.2019.</t>
  </si>
  <si>
    <r>
      <rPr>
        <u/>
        <sz val="11"/>
        <color theme="1"/>
        <rFont val="Calibri"/>
        <family val="2"/>
        <charset val="186"/>
        <scheme val="minor"/>
      </rPr>
      <t>Par decentralizēto kanalizācijas sistēmu reģistrāciju</t>
    </r>
    <r>
      <rPr>
        <sz val="11"/>
        <color theme="1"/>
        <rFont val="Calibri"/>
        <family val="2"/>
        <scheme val="minor"/>
      </rPr>
      <t xml:space="preserve"> - Jelgavas pašvaldība (iesniegumu iesniegšana Jelgavas Pašvaldības administrācijas klientu apkalpošanas centrā); </t>
    </r>
    <r>
      <rPr>
        <u/>
        <sz val="11"/>
        <color theme="1"/>
        <rFont val="Calibri"/>
        <family val="2"/>
        <charset val="186"/>
        <scheme val="minor"/>
      </rPr>
      <t>Par kanalizācijas sistēmu atbilstošo tehnisko stāvokli pārliecināsies un veiks notekūdeņu izvešanas kontroli</t>
    </r>
    <r>
      <rPr>
        <sz val="11"/>
        <color theme="1"/>
        <rFont val="Calibri"/>
        <family val="2"/>
        <scheme val="minor"/>
      </rPr>
      <t xml:space="preserve"> - Pašvaldības pilnvarotā persona</t>
    </r>
  </si>
  <si>
    <t>Esošo kanalizāciju tīklu kopgarums, km (01.01.2019.)</t>
  </si>
  <si>
    <t>Esošo ūdensapgādes tīklu kopgarums, km (01.01.2019.)</t>
  </si>
  <si>
    <t>Jā, ir spēkā Jelgavas pilsētas pašvaldības 31.01.2019. saistošie noteikumi Nr.19-2 "Par Jelgavas pilsētas pašvaldības līdzfinansējuma piešķiršanu dzīvojamo māju pieslēgšanai centralizētajai kanalizācijas sistēmai". No 2016.gada 212 mājsaimniecībām sniegts atbalsts kanalizācijas pieslēguma izbūvei.</t>
  </si>
  <si>
    <r>
      <t>Aglomerācijas izvērtējums iekļauts Tehniski ekonomiskajā pamatojumā Projektam "Ūdenssaimniecības pakalpojumu attīstība Jelgavā, III kārta", kas apstiprināts ar Jelgavas pilsētas domes 26.01.2012. lēmumu Nr.2/1 "</t>
    </r>
    <r>
      <rPr>
        <i/>
        <sz val="11"/>
        <color theme="1"/>
        <rFont val="Calibri"/>
        <family val="2"/>
        <charset val="186"/>
        <scheme val="minor"/>
      </rPr>
      <t>Projekta "Ūdenssaimniecības pakalpojumu attīstība Jelgavā, III kārta" tehniski ekonomiskā pamatojuma saskaņošana</t>
    </r>
    <r>
      <rPr>
        <sz val="11"/>
        <color theme="1"/>
        <rFont val="Calibri"/>
        <family val="2"/>
        <scheme val="minor"/>
      </rPr>
      <t>"</t>
    </r>
  </si>
  <si>
    <r>
      <t>Nē, šāda informācija nav iekļauta (Jelgavas pilsētas teritorijas plānojums 2009.-2021.gadam ar grozījumiem saskaņots ar Jelgavas pilsētas pašvaldības saistošiem noteikumiem Nr. 17-23 "</t>
    </r>
    <r>
      <rPr>
        <i/>
        <sz val="11"/>
        <color theme="1"/>
        <rFont val="Calibri"/>
        <family val="2"/>
        <charset val="186"/>
        <scheme val="minor"/>
      </rPr>
      <t>Teritorijas izmantošanas un apbūves noteikumu un grafiskās daļas apstiprināšana</t>
    </r>
    <r>
      <rPr>
        <sz val="11"/>
        <color theme="1"/>
        <rFont val="Calibri"/>
        <family val="2"/>
        <scheme val="minor"/>
      </rPr>
      <t>")</t>
    </r>
  </si>
  <si>
    <t xml:space="preserve">Pēc nepieciešamības, no pašu ieņēmumiem </t>
  </si>
  <si>
    <t>SIA "JELGAVAS ŪDENS" ir izstrādāta ilgtermiņa stratēģija kanalizācijas savākšanas sistēmas attīstībai</t>
  </si>
  <si>
    <t>SIA "JELGAVAS ŪDENS" ir izstrādāta ilgtermiņa stratēģija ūdens piegādes sistēmas attīstībai</t>
  </si>
  <si>
    <t>Pakalpojuma sniedzēja pamatkapitāls, EUR (31.12.2019.)</t>
  </si>
  <si>
    <t>27 (72)</t>
  </si>
  <si>
    <t>90 (224)</t>
  </si>
  <si>
    <t>675 (1901)</t>
  </si>
  <si>
    <t>III pacēluma SS rekonstrukcija</t>
  </si>
  <si>
    <t>Uzturēšanas un rekonstrukcijas  izdevumi tiek segti. Lai segtu paplašināšanas vai izbūves izdevumus, jāpaaugstina tarifs.</t>
  </si>
  <si>
    <t xml:space="preserve">Piezīme: </t>
  </si>
  <si>
    <t>SIA "JELGAVAS ŪDENS" ir izstrādāta vidēja termiņa (2019.-2021.gads) stratēģija. Apstiprināta SIA "JELGAVAS ŪDENS". Tiek aktualizēta stratēģija 2020.-2022.gads.</t>
  </si>
  <si>
    <t>t.sk.spiedvadi</t>
  </si>
  <si>
    <t>Ugunsdzēsības hidrantu nomaiņa pilsētas ūdensvada tīklā</t>
  </si>
  <si>
    <t>Ūdensvada aizbīdņu nomaiņa pilsētas ūdensvada tīklā</t>
  </si>
  <si>
    <t>Pastāvīgie spiediena mērītāji diktējošajos ūdensapgādes tīkla punktos</t>
  </si>
  <si>
    <t>USI energoefektivitātes uzlabošana</t>
  </si>
  <si>
    <t xml:space="preserve">Aerācijas sistēmas efektivitātes un jaudas paaugstināšana (Aerācijas gaisa kompresoru nomaiņa, atbilstoši palielinātas aerācijas sistēmas jaudai, prognozējamo notekūdeņu apjoma pieaugumam, pildus izšķīdušā skābekļa mērītāju uzstādīšana aerācijas zonas vidū, aerācijas zonu beigu aprīkošana ar slāpekļa un amonija mērītājiem, gaisa padeves līniju uz aerācijas baseinu aprīkošana ar automātiski regulējamiem vārstiem, aerācijas sistēmas darbības automātikas instalācija) </t>
  </si>
  <si>
    <t>Nodrošināta energoefektīvāka un stabilāka notekūdeņu bioloģiskā attīrīšana ar pieaugošām notekūdeņu slodzēm. Uzlabota attīrīto notekūdeņu kvalitāte</t>
  </si>
  <si>
    <t>Ūdenssaimniecības uzņēmuma nosaukums</t>
  </si>
  <si>
    <t>Anketas aizpildīšanas datums</t>
  </si>
  <si>
    <t>Sanāksmē no ūdenssaimniecības uzņēmuma un/vai domes piedalās</t>
  </si>
  <si>
    <t>Kontakti anketas datu saskaņošanai vai precizēšanai, gadījumā ja tiek konstatēts, ka sagatavotā informācija ir nepilnīga</t>
  </si>
  <si>
    <t>būs 99,5%</t>
  </si>
  <si>
    <t>būs 99,9%</t>
  </si>
  <si>
    <t>būs ~88%, bet līdz 25.g. plāns ir 91%</t>
  </si>
  <si>
    <t>2008.g.</t>
  </si>
  <si>
    <t>Katru gadu budžetā iezīmē naudu, Jelgavas ūdens veido komisiju, tā izsludina pieteikšanos, iedzīvotāji piesakās, kad visi ir sasnieguši, komisija lemj, kuram piešķirt atbalstu. 50% līdzfinansējums, bet ne vairāk kā ???. 500 - 3700 (daudzdzīvokļu mājām). No 2016.g. 212 gadījumi, Šobrīd ir progresējošā līknē, jo procedūra ir atvieglota. Iedzīvotājs saņem 15 EUR par metru, neatkarīgi no aku skaita utt. Tas attiecas tikai uz kanalziāciju, uz ūdeni nē!</t>
  </si>
  <si>
    <t>23.01.2020.</t>
  </si>
  <si>
    <t>Precīza pieņemto asenizācijas notekūdeņu apjoma uzskaite, notekūdeņu automātiksa kvalitātes kontrole NAI aizsardzībai pret pārlieku piesārņotiem notekūdeņiem  - daudzuma un piesārņojuma kontrole. Tādi punkti ir Ventspilī, Madonā un paraugu ņēmējs nomēra piesārņojuma apjoma.</t>
  </si>
  <si>
    <t>Palīdz nodrošināt optimālu spiedienu un izvairīties no pārspriedieniem</t>
  </si>
  <si>
    <t>ārpus aglomerācijas pilsētas robežās</t>
  </si>
  <si>
    <t xml:space="preserve">SIA "JELGAVAS ŪDENS" ir izstrādāta centralizētās kanalizācijas sistēmas ilgtermiņa attīstības programma, kuru, lai īstenotu ir jāveic aglomerācijas robežu paplašināšana. Pabeidzot Projekta "Ūdenssaimniecības pakalpojumu attīstība Jelgavā V kārta" īstenošanu (2023.gads), centralizētā sadzīves pakapojuma pieejamība aglomerācijā plānota 99,9%.
</t>
  </si>
  <si>
    <t xml:space="preserve">Notekūdeņus drīkst nodot tikai tie, kas ir noslēguši līgumu ar SIA "Jelgavas ūdens" </t>
  </si>
  <si>
    <t>Ieva Strode, Edgars Līcis, Viktors Juhna, Tatjana Valtere</t>
  </si>
  <si>
    <t>SIA "Jelgavas ūdens"</t>
  </si>
  <si>
    <t>metri</t>
  </si>
  <si>
    <t>JELGAVAS PILSĒTA</t>
  </si>
  <si>
    <t xml:space="preserve">309 840                                     </t>
  </si>
  <si>
    <t>Atmaksājamais apjoms EUR 3 096 212; 
Atmaksas termiņš   20.12.2030</t>
  </si>
  <si>
    <t>2018.gada                           CE slodze 89 149</t>
  </si>
  <si>
    <t>Dēļ Latvijas piena ir papildus slodzes. Nākotnē tiks izbūvēta priekšattīrīšana un ir cerība, kas samazināsies CE</t>
  </si>
  <si>
    <t>Tiek ņemts vērā pēc vecuma, tīklu tehniskā stāvokļa un avāriju skaita, t.ks. aglomerācijas paplašināšanas dēļ.</t>
  </si>
  <si>
    <t>SAM 5.3.1. 2022.g.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</si>
</sst>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39"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i/>
      <sz val="11"/>
      <name val="Calibri"/>
      <family val="2"/>
      <scheme val="minor"/>
    </font>
    <font>
      <sz val="9"/>
      <color indexed="81"/>
      <name val="Tahoma"/>
      <family val="2"/>
      <charset val="186"/>
    </font>
    <font>
      <b/>
      <sz val="9"/>
      <color indexed="81"/>
      <name val="Tahoma"/>
      <family val="2"/>
      <charset val="186"/>
    </font>
    <font>
      <u/>
      <sz val="11"/>
      <color theme="1"/>
      <name val="Calibri"/>
      <family val="2"/>
      <charset val="186"/>
      <scheme val="minor"/>
    </font>
    <font>
      <i/>
      <sz val="9"/>
      <name val="Calibri"/>
      <family val="2"/>
      <scheme val="minor"/>
    </font>
    <font>
      <sz val="9"/>
      <color indexed="81"/>
      <name val="Tahoma"/>
      <family val="2"/>
    </font>
    <font>
      <b/>
      <sz val="9"/>
      <color indexed="81"/>
      <name val="Tahoma"/>
      <family val="2"/>
    </font>
    <font>
      <sz val="11"/>
      <name val="Times New Roman"/>
      <family val="1"/>
      <charset val="186"/>
    </font>
    <font>
      <i/>
      <sz val="11"/>
      <color rgb="FFFF0000"/>
      <name val="Calibri"/>
      <family val="2"/>
      <charset val="186"/>
      <scheme val="minor"/>
    </font>
    <font>
      <sz val="11"/>
      <name val="Calibri"/>
      <family val="2"/>
      <charset val="186"/>
      <scheme val="minor"/>
    </font>
  </fonts>
  <fills count="13">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
      <patternFill patternType="solid">
        <fgColor rgb="FFCCFF66"/>
        <bgColor indexed="64"/>
      </patternFill>
    </fill>
    <fill>
      <patternFill patternType="solid">
        <fgColor rgb="FF92D05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diagonalUp="1">
      <left style="thin">
        <color indexed="64"/>
      </left>
      <right/>
      <top style="thin">
        <color indexed="64"/>
      </top>
      <bottom style="thin">
        <color indexed="64"/>
      </bottom>
      <diagonal style="thin">
        <color indexed="64"/>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
    <xf numFmtId="0" fontId="0" fillId="0" borderId="0"/>
    <xf numFmtId="0" fontId="17" fillId="0" borderId="0"/>
  </cellStyleXfs>
  <cellXfs count="216">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11" fillId="0" borderId="0" xfId="0" applyFont="1" applyFill="1" applyBorder="1" applyAlignment="1">
      <alignment horizontal="center" vertical="center" wrapText="1"/>
    </xf>
    <xf numFmtId="0" fontId="0" fillId="0" borderId="0" xfId="0" applyFill="1" applyBorder="1" applyAlignment="1">
      <alignment horizontal="center"/>
    </xf>
    <xf numFmtId="0" fontId="11" fillId="3" borderId="6" xfId="0" applyFont="1" applyFill="1" applyBorder="1" applyAlignment="1">
      <alignment horizontal="center" vertical="center" wrapText="1"/>
    </xf>
    <xf numFmtId="0" fontId="8"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8" fillId="2" borderId="1" xfId="0" applyFont="1" applyFill="1" applyBorder="1" applyAlignment="1">
      <alignment vertical="top"/>
    </xf>
    <xf numFmtId="0" fontId="8" fillId="2" borderId="3" xfId="0" applyFont="1" applyFill="1" applyBorder="1" applyAlignment="1">
      <alignment vertical="top"/>
    </xf>
    <xf numFmtId="3" fontId="0" fillId="2" borderId="1" xfId="0" applyNumberFormat="1" applyFill="1" applyBorder="1" applyAlignment="1">
      <alignment horizontal="right" vertical="top"/>
    </xf>
    <xf numFmtId="0" fontId="10" fillId="2" borderId="1" xfId="0" applyFont="1" applyFill="1" applyBorder="1" applyAlignment="1">
      <alignment horizontal="center" vertical="top" wrapText="1"/>
    </xf>
    <xf numFmtId="0" fontId="9" fillId="0" borderId="1" xfId="0" applyFont="1" applyBorder="1" applyAlignment="1">
      <alignment horizontal="right" vertical="top" wrapText="1"/>
    </xf>
    <xf numFmtId="0" fontId="16" fillId="2" borderId="1" xfId="0" applyFont="1" applyFill="1" applyBorder="1" applyAlignment="1">
      <alignment horizontal="center" vertical="top" wrapText="1"/>
    </xf>
    <xf numFmtId="3" fontId="0" fillId="0" borderId="1" xfId="0" applyNumberFormat="1" applyFill="1" applyBorder="1" applyAlignment="1">
      <alignment vertical="top"/>
    </xf>
    <xf numFmtId="3" fontId="13" fillId="0" borderId="1" xfId="0" applyNumberFormat="1" applyFont="1" applyFill="1" applyBorder="1" applyAlignment="1">
      <alignment vertical="top" wrapText="1"/>
    </xf>
    <xf numFmtId="0" fontId="13" fillId="0" borderId="1" xfId="0" applyFont="1" applyBorder="1" applyAlignment="1">
      <alignment horizontal="right" vertical="top" wrapText="1"/>
    </xf>
    <xf numFmtId="0" fontId="18" fillId="0" borderId="0" xfId="0" applyFont="1" applyAlignment="1">
      <alignment horizontal="right" wrapText="1"/>
    </xf>
    <xf numFmtId="0" fontId="16" fillId="0" borderId="1" xfId="0" applyFont="1" applyFill="1" applyBorder="1" applyAlignment="1">
      <alignment horizontal="left" vertical="top" wrapText="1"/>
    </xf>
    <xf numFmtId="0" fontId="16" fillId="0" borderId="1" xfId="0" applyFont="1" applyBorder="1" applyAlignment="1">
      <alignment horizontal="left" vertical="top" wrapText="1"/>
    </xf>
    <xf numFmtId="0" fontId="13" fillId="2" borderId="1" xfId="0" applyFont="1" applyFill="1" applyBorder="1" applyAlignment="1">
      <alignment horizontal="right" vertical="top" wrapText="1"/>
    </xf>
    <xf numFmtId="10" fontId="19" fillId="2" borderId="1" xfId="0" applyNumberFormat="1" applyFont="1" applyFill="1" applyBorder="1" applyAlignment="1">
      <alignment horizontal="center" vertical="top" wrapText="1"/>
    </xf>
    <xf numFmtId="0" fontId="8" fillId="0" borderId="3" xfId="0" applyFont="1" applyFill="1" applyBorder="1" applyAlignment="1">
      <alignment vertical="top"/>
    </xf>
    <xf numFmtId="0" fontId="16" fillId="0" borderId="1" xfId="0" applyFont="1" applyBorder="1" applyAlignment="1">
      <alignment horizontal="left" wrapText="1"/>
    </xf>
    <xf numFmtId="0" fontId="20" fillId="2" borderId="1"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0" fillId="0" borderId="0" xfId="0" applyFill="1"/>
    <xf numFmtId="0" fontId="21" fillId="0" borderId="1" xfId="0" applyFont="1" applyFill="1" applyBorder="1" applyAlignment="1">
      <alignment horizontal="center" vertical="center" wrapText="1"/>
    </xf>
    <xf numFmtId="3" fontId="20" fillId="2" borderId="7" xfId="0" applyNumberFormat="1" applyFont="1" applyFill="1" applyBorder="1" applyAlignment="1">
      <alignment vertical="top"/>
    </xf>
    <xf numFmtId="3" fontId="20" fillId="2" borderId="1" xfId="0" applyNumberFormat="1" applyFont="1" applyFill="1" applyBorder="1" applyAlignment="1">
      <alignment vertical="top"/>
    </xf>
    <xf numFmtId="0" fontId="20" fillId="0" borderId="1" xfId="0" applyFont="1" applyFill="1" applyBorder="1" applyAlignment="1">
      <alignment horizontal="left" vertical="top" wrapText="1"/>
    </xf>
    <xf numFmtId="0" fontId="22" fillId="0" borderId="0" xfId="0" applyFont="1"/>
    <xf numFmtId="0" fontId="22" fillId="0" borderId="0" xfId="0" applyFont="1" applyFill="1" applyBorder="1"/>
    <xf numFmtId="0" fontId="24" fillId="0" borderId="0" xfId="0" applyFont="1" applyFill="1" applyBorder="1"/>
    <xf numFmtId="0" fontId="25" fillId="0" borderId="1" xfId="0" applyFont="1" applyFill="1" applyBorder="1" applyAlignment="1">
      <alignment horizontal="left" vertical="center" wrapText="1"/>
    </xf>
    <xf numFmtId="0" fontId="20" fillId="0" borderId="1" xfId="0" applyFont="1" applyBorder="1"/>
    <xf numFmtId="0" fontId="20" fillId="0" borderId="1" xfId="0" applyFont="1" applyBorder="1" applyAlignment="1">
      <alignment wrapText="1"/>
    </xf>
    <xf numFmtId="0" fontId="25" fillId="5" borderId="1" xfId="0" applyFont="1" applyFill="1" applyBorder="1" applyAlignment="1">
      <alignment horizontal="left" vertical="center" wrapText="1"/>
    </xf>
    <xf numFmtId="3" fontId="0" fillId="5" borderId="1" xfId="0" applyNumberFormat="1" applyFill="1" applyBorder="1" applyAlignment="1">
      <alignment vertical="top"/>
    </xf>
    <xf numFmtId="0" fontId="16" fillId="2" borderId="1" xfId="0" applyFont="1" applyFill="1" applyBorder="1" applyAlignment="1">
      <alignment horizontal="left" vertical="center" wrapText="1"/>
    </xf>
    <xf numFmtId="0" fontId="27" fillId="0" borderId="0" xfId="0" applyFont="1"/>
    <xf numFmtId="0" fontId="8" fillId="7" borderId="3" xfId="0" applyFont="1" applyFill="1" applyBorder="1" applyAlignment="1">
      <alignment vertical="top"/>
    </xf>
    <xf numFmtId="0" fontId="8" fillId="7" borderId="3" xfId="0" applyFont="1" applyFill="1" applyBorder="1" applyAlignment="1">
      <alignment horizontal="right" vertical="top"/>
    </xf>
    <xf numFmtId="0" fontId="27" fillId="7" borderId="0" xfId="0" applyFont="1" applyFill="1"/>
    <xf numFmtId="0" fontId="20" fillId="2" borderId="1" xfId="0" applyFont="1" applyFill="1" applyBorder="1" applyAlignment="1">
      <alignment horizontal="left" vertical="center" wrapText="1"/>
    </xf>
    <xf numFmtId="0" fontId="25" fillId="0" borderId="1" xfId="0" applyFont="1" applyBorder="1" applyAlignment="1">
      <alignment wrapText="1"/>
    </xf>
    <xf numFmtId="0" fontId="20" fillId="0" borderId="8" xfId="0" applyFont="1" applyBorder="1" applyAlignment="1">
      <alignment wrapText="1"/>
    </xf>
    <xf numFmtId="0" fontId="8" fillId="0" borderId="13" xfId="0" applyFont="1" applyFill="1" applyBorder="1" applyAlignment="1">
      <alignment vertical="top"/>
    </xf>
    <xf numFmtId="0" fontId="20" fillId="0" borderId="8" xfId="0" applyFont="1" applyBorder="1"/>
    <xf numFmtId="0" fontId="20" fillId="0" borderId="1" xfId="0" applyFont="1" applyFill="1" applyBorder="1" applyAlignment="1">
      <alignment wrapText="1"/>
    </xf>
    <xf numFmtId="0" fontId="10"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6" fillId="8" borderId="1" xfId="0" applyFont="1" applyFill="1" applyBorder="1" applyAlignment="1">
      <alignment horizontal="center" vertical="top" wrapText="1"/>
    </xf>
    <xf numFmtId="0" fontId="8" fillId="8" borderId="1" xfId="0" applyFont="1" applyFill="1" applyBorder="1" applyAlignment="1">
      <alignment vertical="top"/>
    </xf>
    <xf numFmtId="0" fontId="8" fillId="8" borderId="3" xfId="0" applyFont="1" applyFill="1" applyBorder="1" applyAlignment="1">
      <alignment vertical="top"/>
    </xf>
    <xf numFmtId="0" fontId="0" fillId="8" borderId="1" xfId="0" applyFill="1" applyBorder="1" applyAlignment="1">
      <alignment vertical="top"/>
    </xf>
    <xf numFmtId="0" fontId="0" fillId="0" borderId="0" xfId="0" applyBorder="1" applyAlignment="1">
      <alignment horizontal="center" vertical="center"/>
    </xf>
    <xf numFmtId="0" fontId="12" fillId="3" borderId="0" xfId="0" applyFont="1" applyFill="1" applyBorder="1" applyAlignment="1">
      <alignment horizontal="center" vertical="center" wrapText="1"/>
    </xf>
    <xf numFmtId="3" fontId="13" fillId="0" borderId="0" xfId="0" applyNumberFormat="1" applyFont="1" applyFill="1" applyBorder="1" applyAlignment="1">
      <alignment vertical="top" wrapText="1"/>
    </xf>
    <xf numFmtId="0" fontId="0" fillId="0" borderId="0" xfId="0" applyBorder="1" applyAlignment="1">
      <alignment vertical="top"/>
    </xf>
    <xf numFmtId="0" fontId="8" fillId="0" borderId="0" xfId="0" applyFont="1" applyFill="1" applyBorder="1" applyAlignment="1">
      <alignment vertical="top"/>
    </xf>
    <xf numFmtId="3" fontId="20" fillId="2" borderId="7" xfId="0" applyNumberFormat="1" applyFont="1" applyFill="1" applyBorder="1" applyAlignment="1">
      <alignment vertical="top" wrapText="1"/>
    </xf>
    <xf numFmtId="0" fontId="12" fillId="7" borderId="1" xfId="0" applyFont="1" applyFill="1" applyBorder="1" applyAlignment="1">
      <alignment horizontal="center" vertical="center" wrapText="1"/>
    </xf>
    <xf numFmtId="0" fontId="0" fillId="0" borderId="0" xfId="0" applyFill="1" applyBorder="1"/>
    <xf numFmtId="0" fontId="12" fillId="10" borderId="1" xfId="0" applyFont="1" applyFill="1" applyBorder="1" applyAlignment="1">
      <alignment horizontal="left" vertical="center" wrapText="1"/>
    </xf>
    <xf numFmtId="0" fontId="20" fillId="10" borderId="1" xfId="0" applyFont="1" applyFill="1" applyBorder="1" applyAlignment="1">
      <alignment horizontal="left" vertical="center" wrapText="1"/>
    </xf>
    <xf numFmtId="0" fontId="8" fillId="0" borderId="1" xfId="0" applyFont="1" applyBorder="1" applyAlignment="1">
      <alignment vertical="top"/>
    </xf>
    <xf numFmtId="0" fontId="29" fillId="0" borderId="1" xfId="0" applyFont="1" applyFill="1" applyBorder="1" applyAlignment="1">
      <alignment horizontal="center" vertical="center" wrapText="1"/>
    </xf>
    <xf numFmtId="3" fontId="6" fillId="11" borderId="1" xfId="0" applyNumberFormat="1" applyFont="1" applyFill="1" applyBorder="1" applyAlignment="1">
      <alignment vertical="top" wrapText="1"/>
    </xf>
    <xf numFmtId="0" fontId="0" fillId="11" borderId="1" xfId="0" applyFont="1" applyFill="1" applyBorder="1" applyAlignment="1">
      <alignment horizontal="center" vertical="center" wrapText="1"/>
    </xf>
    <xf numFmtId="3" fontId="0" fillId="11" borderId="1" xfId="0" applyNumberFormat="1" applyFont="1" applyFill="1" applyBorder="1" applyAlignment="1">
      <alignment horizontal="center" vertical="center" wrapText="1"/>
    </xf>
    <xf numFmtId="0" fontId="24" fillId="11" borderId="1" xfId="0" applyFont="1" applyFill="1" applyBorder="1" applyAlignment="1">
      <alignment horizontal="center" vertical="center" wrapText="1"/>
    </xf>
    <xf numFmtId="0" fontId="6" fillId="11" borderId="1" xfId="0" applyFont="1" applyFill="1" applyBorder="1" applyAlignment="1">
      <alignment horizontal="center" vertical="center" wrapText="1"/>
    </xf>
    <xf numFmtId="3" fontId="6" fillId="11" borderId="1" xfId="0" applyNumberFormat="1" applyFont="1" applyFill="1" applyBorder="1" applyAlignment="1">
      <alignment horizontal="center" vertical="center" wrapText="1"/>
    </xf>
    <xf numFmtId="3" fontId="0" fillId="11" borderId="1" xfId="0" applyNumberFormat="1" applyFill="1" applyBorder="1" applyAlignment="1">
      <alignment horizontal="right" vertical="top"/>
    </xf>
    <xf numFmtId="0" fontId="21" fillId="7" borderId="1" xfId="0" applyFont="1" applyFill="1" applyBorder="1" applyAlignment="1">
      <alignment horizontal="center" vertical="center" wrapText="1"/>
    </xf>
    <xf numFmtId="0" fontId="20" fillId="7" borderId="1" xfId="0" applyFont="1" applyFill="1" applyBorder="1" applyAlignment="1">
      <alignment horizontal="center" vertical="center" wrapText="1"/>
    </xf>
    <xf numFmtId="0" fontId="20" fillId="7" borderId="0" xfId="0" applyFont="1" applyFill="1" applyBorder="1" applyAlignment="1">
      <alignment horizontal="center" vertical="center" wrapText="1"/>
    </xf>
    <xf numFmtId="3" fontId="0" fillId="11" borderId="1" xfId="0" applyNumberFormat="1" applyFill="1" applyBorder="1" applyAlignment="1">
      <alignment vertical="top" wrapText="1"/>
    </xf>
    <xf numFmtId="3" fontId="0" fillId="11" borderId="7" xfId="0" applyNumberFormat="1" applyFill="1" applyBorder="1" applyAlignment="1">
      <alignment vertical="top" wrapText="1"/>
    </xf>
    <xf numFmtId="3" fontId="0" fillId="11" borderId="7" xfId="0" applyNumberFormat="1" applyFill="1" applyBorder="1" applyAlignment="1">
      <alignment vertical="top"/>
    </xf>
    <xf numFmtId="3" fontId="6" fillId="11" borderId="1" xfId="0" applyNumberFormat="1" applyFont="1" applyFill="1" applyBorder="1" applyAlignment="1">
      <alignment horizontal="right"/>
    </xf>
    <xf numFmtId="165" fontId="0" fillId="11" borderId="1" xfId="0" applyNumberFormat="1" applyFill="1" applyBorder="1" applyAlignment="1">
      <alignment horizontal="right" vertical="top"/>
    </xf>
    <xf numFmtId="0" fontId="20" fillId="0" borderId="1" xfId="0" applyFont="1" applyFill="1" applyBorder="1" applyAlignment="1">
      <alignment horizontal="center" vertical="center" wrapText="1"/>
    </xf>
    <xf numFmtId="0" fontId="0" fillId="0" borderId="1" xfId="0" applyFill="1" applyBorder="1"/>
    <xf numFmtId="3" fontId="0" fillId="11" borderId="1" xfId="0" applyNumberFormat="1" applyFont="1" applyFill="1" applyBorder="1" applyAlignment="1">
      <alignment vertical="top"/>
    </xf>
    <xf numFmtId="10" fontId="0" fillId="0" borderId="1" xfId="0" applyNumberFormat="1" applyFont="1" applyBorder="1" applyAlignment="1">
      <alignment vertical="top"/>
    </xf>
    <xf numFmtId="10" fontId="0" fillId="0" borderId="1" xfId="0" applyNumberFormat="1" applyFont="1" applyFill="1" applyBorder="1" applyAlignment="1">
      <alignment vertical="top"/>
    </xf>
    <xf numFmtId="3" fontId="6" fillId="11" borderId="1" xfId="0" applyNumberFormat="1" applyFont="1" applyFill="1" applyBorder="1" applyAlignment="1">
      <alignment vertical="center"/>
    </xf>
    <xf numFmtId="0" fontId="6" fillId="11" borderId="1" xfId="0" applyFont="1" applyFill="1" applyBorder="1" applyAlignment="1">
      <alignment wrapText="1"/>
    </xf>
    <xf numFmtId="0" fontId="8" fillId="7" borderId="1" xfId="0" applyFont="1" applyFill="1" applyBorder="1" applyAlignment="1">
      <alignment vertical="top"/>
    </xf>
    <xf numFmtId="0" fontId="33" fillId="11" borderId="1" xfId="0" applyFont="1" applyFill="1" applyBorder="1" applyAlignment="1">
      <alignment horizontal="center" vertical="center" wrapText="1"/>
    </xf>
    <xf numFmtId="3" fontId="0" fillId="11" borderId="1" xfId="0" applyNumberFormat="1" applyFill="1" applyBorder="1" applyAlignment="1">
      <alignment vertical="top"/>
    </xf>
    <xf numFmtId="4" fontId="0" fillId="11" borderId="1" xfId="0" applyNumberFormat="1" applyFill="1" applyBorder="1" applyAlignment="1">
      <alignment horizontal="center" vertical="center" wrapText="1"/>
    </xf>
    <xf numFmtId="0" fontId="0" fillId="11" borderId="4" xfId="0" applyFill="1" applyBorder="1" applyAlignment="1">
      <alignment horizontal="center" vertical="center"/>
    </xf>
    <xf numFmtId="3" fontId="24" fillId="11" borderId="1" xfId="0" applyNumberFormat="1" applyFont="1" applyFill="1" applyBorder="1" applyAlignment="1">
      <alignment vertical="top"/>
    </xf>
    <xf numFmtId="0" fontId="24" fillId="0" borderId="0" xfId="0" applyFont="1"/>
    <xf numFmtId="3" fontId="0" fillId="11" borderId="1" xfId="0" applyNumberFormat="1" applyFill="1" applyBorder="1" applyAlignment="1">
      <alignment horizontal="center" vertical="center" wrapText="1"/>
    </xf>
    <xf numFmtId="2" fontId="0" fillId="11" borderId="0" xfId="0" applyNumberFormat="1" applyFill="1" applyAlignment="1">
      <alignment wrapText="1"/>
    </xf>
    <xf numFmtId="3" fontId="0" fillId="0" borderId="0" xfId="0" applyNumberFormat="1" applyBorder="1"/>
    <xf numFmtId="0" fontId="36" fillId="0" borderId="3" xfId="0" applyFont="1" applyFill="1" applyBorder="1" applyAlignment="1">
      <alignment vertical="top"/>
    </xf>
    <xf numFmtId="10" fontId="24" fillId="0" borderId="1" xfId="0" applyNumberFormat="1" applyFont="1" applyFill="1" applyBorder="1" applyAlignment="1">
      <alignment vertical="top"/>
    </xf>
    <xf numFmtId="0" fontId="8" fillId="11" borderId="3" xfId="0" applyFont="1" applyFill="1" applyBorder="1" applyAlignment="1">
      <alignment vertical="top"/>
    </xf>
    <xf numFmtId="10" fontId="0" fillId="11" borderId="1" xfId="0" applyNumberFormat="1" applyFill="1" applyBorder="1" applyAlignment="1">
      <alignment vertical="top"/>
    </xf>
    <xf numFmtId="1" fontId="4" fillId="11" borderId="7" xfId="0" applyNumberFormat="1" applyFont="1" applyFill="1" applyBorder="1" applyAlignment="1">
      <alignment vertical="top"/>
    </xf>
    <xf numFmtId="164" fontId="4" fillId="11" borderId="7" xfId="0" applyNumberFormat="1" applyFont="1" applyFill="1" applyBorder="1" applyAlignment="1">
      <alignment vertical="top"/>
    </xf>
    <xf numFmtId="3" fontId="4" fillId="11" borderId="7" xfId="0" applyNumberFormat="1" applyFont="1" applyFill="1" applyBorder="1" applyAlignment="1">
      <alignment vertical="top"/>
    </xf>
    <xf numFmtId="0" fontId="4" fillId="0" borderId="3" xfId="0" applyFont="1" applyFill="1" applyBorder="1" applyAlignment="1">
      <alignment vertical="top"/>
    </xf>
    <xf numFmtId="0" fontId="0" fillId="0" borderId="0" xfId="0" applyFont="1" applyFill="1" applyBorder="1" applyAlignment="1">
      <alignment horizontal="center"/>
    </xf>
    <xf numFmtId="3" fontId="0" fillId="4" borderId="1" xfId="0" applyNumberFormat="1" applyFont="1" applyFill="1" applyBorder="1" applyAlignment="1">
      <alignment vertical="top"/>
    </xf>
    <xf numFmtId="3" fontId="0" fillId="5" borderId="1" xfId="0" applyNumberFormat="1" applyFont="1" applyFill="1" applyBorder="1" applyAlignment="1">
      <alignment vertical="top"/>
    </xf>
    <xf numFmtId="3" fontId="0" fillId="11" borderId="1" xfId="0" applyNumberFormat="1" applyFont="1" applyFill="1" applyBorder="1" applyAlignment="1">
      <alignment horizontal="right" vertical="top"/>
    </xf>
    <xf numFmtId="3" fontId="0" fillId="11" borderId="7" xfId="0" applyNumberFormat="1" applyFont="1" applyFill="1" applyBorder="1" applyAlignment="1">
      <alignment vertical="top"/>
    </xf>
    <xf numFmtId="3" fontId="0" fillId="11" borderId="1" xfId="0" applyNumberFormat="1" applyFont="1" applyFill="1" applyBorder="1" applyAlignment="1">
      <alignment vertical="top" wrapText="1"/>
    </xf>
    <xf numFmtId="0" fontId="0" fillId="0" borderId="0" xfId="0" applyFont="1"/>
    <xf numFmtId="0" fontId="0" fillId="11" borderId="1" xfId="0" applyFont="1" applyFill="1" applyBorder="1" applyAlignment="1">
      <alignment vertical="top" wrapText="1"/>
    </xf>
    <xf numFmtId="0" fontId="8" fillId="11" borderId="1" xfId="0" applyFont="1" applyFill="1" applyBorder="1" applyAlignment="1">
      <alignment vertical="top"/>
    </xf>
    <xf numFmtId="0" fontId="0" fillId="11" borderId="1" xfId="0" applyFill="1" applyBorder="1" applyAlignment="1">
      <alignment vertical="top"/>
    </xf>
    <xf numFmtId="0" fontId="3" fillId="11" borderId="1" xfId="0" applyFont="1" applyFill="1" applyBorder="1" applyAlignment="1">
      <alignment vertical="top"/>
    </xf>
    <xf numFmtId="0" fontId="8" fillId="11" borderId="1" xfId="0" applyFont="1" applyFill="1" applyBorder="1" applyAlignment="1">
      <alignment horizontal="right" vertical="top"/>
    </xf>
    <xf numFmtId="0" fontId="0" fillId="11" borderId="1" xfId="0" applyFill="1" applyBorder="1" applyAlignment="1">
      <alignment horizontal="right" vertical="top"/>
    </xf>
    <xf numFmtId="3" fontId="3" fillId="8" borderId="1" xfId="0" applyNumberFormat="1" applyFont="1" applyFill="1" applyBorder="1" applyAlignment="1">
      <alignment vertical="top"/>
    </xf>
    <xf numFmtId="0" fontId="3" fillId="11" borderId="1" xfId="0" applyFont="1" applyFill="1" applyBorder="1" applyAlignment="1">
      <alignment vertical="top" wrapText="1"/>
    </xf>
    <xf numFmtId="3" fontId="3" fillId="2" borderId="1" xfId="0" applyNumberFormat="1" applyFont="1" applyFill="1" applyBorder="1" applyAlignment="1">
      <alignment vertical="top"/>
    </xf>
    <xf numFmtId="0" fontId="3" fillId="2" borderId="1" xfId="0" applyFont="1" applyFill="1" applyBorder="1" applyAlignment="1">
      <alignment vertical="top"/>
    </xf>
    <xf numFmtId="3" fontId="0" fillId="2" borderId="1" xfId="0" applyNumberFormat="1" applyFont="1" applyFill="1" applyBorder="1" applyAlignment="1">
      <alignment vertical="top"/>
    </xf>
    <xf numFmtId="0" fontId="0" fillId="11" borderId="1" xfId="0" applyFont="1" applyFill="1" applyBorder="1" applyAlignment="1">
      <alignment vertical="top"/>
    </xf>
    <xf numFmtId="3" fontId="3" fillId="11" borderId="1" xfId="0" applyNumberFormat="1" applyFont="1" applyFill="1" applyBorder="1" applyAlignment="1">
      <alignment vertical="top"/>
    </xf>
    <xf numFmtId="0" fontId="24" fillId="11" borderId="1" xfId="0" applyFont="1" applyFill="1" applyBorder="1" applyAlignment="1">
      <alignment vertical="top" wrapText="1"/>
    </xf>
    <xf numFmtId="0" fontId="2" fillId="11" borderId="1" xfId="0" applyFont="1" applyFill="1" applyBorder="1" applyAlignment="1">
      <alignment vertical="top"/>
    </xf>
    <xf numFmtId="3" fontId="2" fillId="11" borderId="1" xfId="0" applyNumberFormat="1" applyFont="1" applyFill="1" applyBorder="1" applyAlignment="1">
      <alignment vertical="top"/>
    </xf>
    <xf numFmtId="0" fontId="13" fillId="0" borderId="0" xfId="0" applyFont="1" applyAlignment="1">
      <alignment horizontal="right" wrapText="1"/>
    </xf>
    <xf numFmtId="0" fontId="2" fillId="11" borderId="1" xfId="0" applyFont="1" applyFill="1" applyBorder="1" applyAlignment="1">
      <alignment vertical="top" wrapText="1"/>
    </xf>
    <xf numFmtId="0" fontId="0" fillId="11" borderId="0" xfId="0" applyFill="1" applyAlignment="1">
      <alignment wrapText="1"/>
    </xf>
    <xf numFmtId="3" fontId="0" fillId="11" borderId="0" xfId="0" applyNumberFormat="1" applyFill="1"/>
    <xf numFmtId="0" fontId="1" fillId="11" borderId="1" xfId="0" applyFont="1" applyFill="1" applyBorder="1" applyAlignment="1">
      <alignment vertical="top" wrapText="1"/>
    </xf>
    <xf numFmtId="3" fontId="24" fillId="2" borderId="1" xfId="0" applyNumberFormat="1" applyFont="1" applyFill="1" applyBorder="1" applyAlignment="1">
      <alignment horizontal="right" vertical="top"/>
    </xf>
    <xf numFmtId="3" fontId="24" fillId="8" borderId="1" xfId="0" applyNumberFormat="1" applyFont="1" applyFill="1" applyBorder="1" applyAlignment="1">
      <alignment horizontal="right" vertical="top"/>
    </xf>
    <xf numFmtId="0" fontId="12" fillId="3" borderId="6" xfId="0" applyFont="1" applyFill="1" applyBorder="1" applyAlignment="1">
      <alignment horizontal="center" vertical="center" wrapText="1"/>
    </xf>
    <xf numFmtId="0" fontId="0" fillId="0" borderId="0" xfId="0" applyAlignment="1">
      <alignment horizontal="center" vertical="center"/>
    </xf>
    <xf numFmtId="0" fontId="12" fillId="3" borderId="21"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0" fillId="0" borderId="0" xfId="0" applyFill="1" applyBorder="1" applyAlignment="1">
      <alignment horizontal="center" vertical="center"/>
    </xf>
    <xf numFmtId="3" fontId="22" fillId="0" borderId="0" xfId="0" applyNumberFormat="1" applyFont="1"/>
    <xf numFmtId="1" fontId="20" fillId="0" borderId="1" xfId="0" applyNumberFormat="1" applyFont="1" applyFill="1" applyBorder="1" applyAlignment="1">
      <alignment horizontal="center" vertical="center" wrapText="1"/>
    </xf>
    <xf numFmtId="1" fontId="26" fillId="0" borderId="1" xfId="0" applyNumberFormat="1" applyFont="1" applyFill="1" applyBorder="1" applyAlignment="1">
      <alignment horizontal="center" vertical="center" wrapText="1"/>
    </xf>
    <xf numFmtId="0" fontId="26" fillId="0" borderId="1" xfId="0" applyFont="1" applyFill="1" applyBorder="1" applyAlignment="1">
      <alignment horizontal="center" vertical="center" wrapText="1"/>
    </xf>
    <xf numFmtId="0" fontId="8" fillId="0" borderId="3" xfId="0" applyFont="1" applyFill="1" applyBorder="1" applyAlignment="1">
      <alignment vertical="top" wrapText="1"/>
    </xf>
    <xf numFmtId="0" fontId="8" fillId="0" borderId="3" xfId="0" applyFont="1" applyBorder="1" applyAlignment="1">
      <alignment vertical="top" wrapText="1"/>
    </xf>
    <xf numFmtId="4" fontId="0" fillId="11" borderId="1" xfId="0" applyNumberFormat="1" applyFont="1" applyFill="1" applyBorder="1" applyAlignment="1">
      <alignment vertical="top"/>
    </xf>
    <xf numFmtId="0" fontId="8" fillId="0" borderId="3" xfId="0" applyFont="1" applyBorder="1" applyAlignment="1">
      <alignment vertical="top"/>
    </xf>
    <xf numFmtId="10" fontId="24" fillId="0" borderId="1" xfId="0" applyNumberFormat="1" applyFont="1" applyBorder="1" applyAlignment="1">
      <alignment vertical="top"/>
    </xf>
    <xf numFmtId="0" fontId="24" fillId="0" borderId="0" xfId="0" applyFont="1" applyAlignment="1">
      <alignment wrapText="1"/>
    </xf>
    <xf numFmtId="3" fontId="37" fillId="0" borderId="1" xfId="0" applyNumberFormat="1" applyFont="1" applyFill="1" applyBorder="1" applyAlignment="1">
      <alignment vertical="top" wrapText="1"/>
    </xf>
    <xf numFmtId="0" fontId="1" fillId="11" borderId="1" xfId="0" applyFont="1" applyFill="1" applyBorder="1" applyAlignment="1">
      <alignment horizontal="center" vertical="center" wrapText="1"/>
    </xf>
    <xf numFmtId="3" fontId="5" fillId="11" borderId="8" xfId="0" applyNumberFormat="1" applyFont="1" applyFill="1" applyBorder="1" applyAlignment="1">
      <alignment horizontal="left" wrapText="1"/>
    </xf>
    <xf numFmtId="0" fontId="8" fillId="0" borderId="14" xfId="0" applyFont="1" applyFill="1" applyBorder="1" applyAlignment="1">
      <alignment vertical="top"/>
    </xf>
    <xf numFmtId="3" fontId="3" fillId="11" borderId="8" xfId="0" applyNumberFormat="1" applyFont="1" applyFill="1" applyBorder="1" applyAlignment="1">
      <alignment vertical="top"/>
    </xf>
    <xf numFmtId="3" fontId="0" fillId="11" borderId="10" xfId="0" applyNumberFormat="1" applyFont="1" applyFill="1" applyBorder="1" applyAlignment="1">
      <alignment vertical="top"/>
    </xf>
    <xf numFmtId="0" fontId="8" fillId="2" borderId="14" xfId="0" applyFont="1" applyFill="1" applyBorder="1" applyAlignment="1">
      <alignment vertical="top"/>
    </xf>
    <xf numFmtId="0" fontId="8" fillId="0" borderId="15" xfId="0" applyFont="1" applyBorder="1" applyAlignment="1">
      <alignment vertical="top"/>
    </xf>
    <xf numFmtId="3" fontId="8" fillId="0" borderId="1" xfId="0" applyNumberFormat="1" applyFont="1" applyBorder="1" applyAlignment="1">
      <alignment vertical="top" wrapText="1"/>
    </xf>
    <xf numFmtId="0" fontId="38" fillId="12" borderId="1" xfId="0" applyFont="1" applyFill="1" applyBorder="1" applyAlignment="1">
      <alignment vertical="top"/>
    </xf>
    <xf numFmtId="0" fontId="36" fillId="0" borderId="3" xfId="0" applyFont="1" applyBorder="1" applyAlignment="1">
      <alignment vertical="top"/>
    </xf>
    <xf numFmtId="3" fontId="24" fillId="12" borderId="1" xfId="0" applyNumberFormat="1" applyFont="1" applyFill="1" applyBorder="1" applyAlignment="1">
      <alignment vertical="top"/>
    </xf>
    <xf numFmtId="0" fontId="36" fillId="0" borderId="22" xfId="0" applyFont="1" applyFill="1" applyBorder="1" applyAlignment="1">
      <alignment vertical="top"/>
    </xf>
    <xf numFmtId="10" fontId="24" fillId="0" borderId="8" xfId="0" applyNumberFormat="1" applyFont="1" applyFill="1" applyBorder="1" applyAlignment="1">
      <alignment vertical="top"/>
    </xf>
    <xf numFmtId="3" fontId="13" fillId="0" borderId="7" xfId="0" applyNumberFormat="1" applyFont="1" applyFill="1" applyBorder="1" applyAlignment="1">
      <alignment vertical="top" wrapText="1"/>
    </xf>
    <xf numFmtId="10" fontId="19" fillId="2" borderId="2" xfId="0" applyNumberFormat="1" applyFont="1" applyFill="1" applyBorder="1" applyAlignment="1">
      <alignment horizontal="center" vertical="top" wrapText="1"/>
    </xf>
    <xf numFmtId="0" fontId="0" fillId="0" borderId="23" xfId="0" applyBorder="1" applyAlignment="1">
      <alignment vertical="top"/>
    </xf>
    <xf numFmtId="0" fontId="0" fillId="0" borderId="24" xfId="0" applyBorder="1" applyAlignment="1">
      <alignment vertical="top" wrapText="1"/>
    </xf>
    <xf numFmtId="3" fontId="0" fillId="0" borderId="25" xfId="0" applyNumberFormat="1" applyBorder="1" applyAlignment="1">
      <alignment vertical="top" wrapText="1"/>
    </xf>
    <xf numFmtId="0" fontId="14" fillId="0" borderId="0" xfId="0" applyFont="1" applyBorder="1" applyAlignment="1">
      <alignment horizontal="left" wrapText="1"/>
    </xf>
    <xf numFmtId="0" fontId="7" fillId="3" borderId="1" xfId="0" applyFont="1" applyFill="1" applyBorder="1" applyAlignment="1">
      <alignment horizontal="center" wrapText="1"/>
    </xf>
    <xf numFmtId="0" fontId="7" fillId="3" borderId="8" xfId="0" applyFont="1" applyFill="1" applyBorder="1" applyAlignment="1">
      <alignment horizontal="center" wrapText="1"/>
    </xf>
    <xf numFmtId="0" fontId="7" fillId="3" borderId="9" xfId="0" applyFont="1" applyFill="1" applyBorder="1" applyAlignment="1">
      <alignment horizont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6" xfId="0" applyFill="1" applyBorder="1" applyAlignment="1">
      <alignment horizontal="center" vertical="center"/>
    </xf>
    <xf numFmtId="0" fontId="0" fillId="4" borderId="19" xfId="0" applyFill="1" applyBorder="1" applyAlignment="1">
      <alignment horizontal="center" vertical="center"/>
    </xf>
    <xf numFmtId="0" fontId="0" fillId="4" borderId="20" xfId="0" applyFill="1" applyBorder="1" applyAlignment="1">
      <alignment horizontal="center" vertical="center"/>
    </xf>
    <xf numFmtId="0" fontId="7" fillId="9" borderId="1" xfId="0" applyFont="1" applyFill="1" applyBorder="1" applyAlignment="1">
      <alignment horizontal="center" wrapText="1"/>
    </xf>
    <xf numFmtId="0" fontId="7" fillId="9" borderId="8" xfId="0" applyFont="1" applyFill="1" applyBorder="1" applyAlignment="1">
      <alignment horizontal="center" wrapText="1"/>
    </xf>
    <xf numFmtId="0" fontId="7" fillId="9" borderId="9" xfId="0" applyFont="1" applyFill="1" applyBorder="1" applyAlignment="1">
      <alignment horizontal="center" wrapText="1"/>
    </xf>
    <xf numFmtId="0" fontId="9" fillId="0" borderId="7" xfId="0" applyFont="1" applyBorder="1" applyAlignment="1">
      <alignment horizontal="right" vertical="top" wrapText="1"/>
    </xf>
    <xf numFmtId="0" fontId="9" fillId="0" borderId="2" xfId="0" applyFont="1" applyBorder="1" applyAlignment="1">
      <alignment horizontal="right" vertical="top" wrapText="1"/>
    </xf>
    <xf numFmtId="3" fontId="3" fillId="11" borderId="7" xfId="0" applyNumberFormat="1" applyFont="1" applyFill="1" applyBorder="1" applyAlignment="1">
      <alignment horizontal="right" vertical="top"/>
    </xf>
    <xf numFmtId="3" fontId="3" fillId="11" borderId="2" xfId="0" applyNumberFormat="1" applyFont="1" applyFill="1" applyBorder="1" applyAlignment="1">
      <alignment horizontal="right" vertical="top"/>
    </xf>
    <xf numFmtId="3" fontId="0" fillId="11" borderId="7" xfId="0" applyNumberFormat="1" applyFill="1" applyBorder="1" applyAlignment="1">
      <alignment horizontal="right" vertical="top"/>
    </xf>
    <xf numFmtId="3" fontId="0" fillId="11" borderId="2" xfId="0" applyNumberFormat="1" applyFill="1" applyBorder="1" applyAlignment="1">
      <alignment horizontal="right" vertical="top"/>
    </xf>
    <xf numFmtId="0" fontId="8" fillId="0" borderId="14" xfId="0" applyFont="1" applyBorder="1" applyAlignment="1">
      <alignment horizontal="center" vertical="top"/>
    </xf>
    <xf numFmtId="0" fontId="8" fillId="0" borderId="15" xfId="0" applyFont="1" applyBorder="1" applyAlignment="1">
      <alignment horizontal="center" vertical="top"/>
    </xf>
    <xf numFmtId="0" fontId="8" fillId="0" borderId="14" xfId="0" applyFont="1" applyBorder="1" applyAlignment="1">
      <alignment horizontal="right" vertical="top"/>
    </xf>
    <xf numFmtId="0" fontId="8" fillId="0" borderId="15" xfId="0" applyFont="1" applyBorder="1" applyAlignment="1">
      <alignment horizontal="right" vertical="top"/>
    </xf>
    <xf numFmtId="0" fontId="12" fillId="3" borderId="8"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12" fillId="6" borderId="2" xfId="0" applyFont="1" applyFill="1" applyBorder="1" applyAlignment="1">
      <alignment horizontal="center" vertical="center" wrapText="1"/>
    </xf>
    <xf numFmtId="0" fontId="0" fillId="11" borderId="4" xfId="0" applyFill="1" applyBorder="1" applyAlignment="1">
      <alignment horizontal="center" vertical="center"/>
    </xf>
    <xf numFmtId="0" fontId="0" fillId="11" borderId="5" xfId="0" applyFill="1" applyBorder="1" applyAlignment="1">
      <alignment horizontal="center" vertical="center"/>
    </xf>
    <xf numFmtId="0" fontId="12" fillId="3" borderId="1" xfId="0" applyFont="1" applyFill="1" applyBorder="1" applyAlignment="1">
      <alignment horizontal="center" vertical="center" wrapText="1"/>
    </xf>
    <xf numFmtId="0" fontId="8" fillId="0" borderId="8" xfId="0" applyFont="1" applyFill="1" applyBorder="1" applyAlignment="1">
      <alignment horizontal="center" vertical="top" wrapText="1"/>
    </xf>
    <xf numFmtId="0" fontId="8" fillId="0" borderId="10" xfId="0" applyFont="1" applyFill="1" applyBorder="1" applyAlignment="1">
      <alignment horizontal="center" vertical="top" wrapText="1"/>
    </xf>
    <xf numFmtId="0" fontId="21" fillId="11" borderId="7" xfId="0" applyFont="1" applyFill="1" applyBorder="1" applyAlignment="1">
      <alignment horizontal="center" vertical="center" wrapText="1"/>
    </xf>
    <xf numFmtId="0" fontId="21" fillId="11" borderId="11" xfId="0" applyFont="1" applyFill="1" applyBorder="1" applyAlignment="1">
      <alignment horizontal="center" vertical="center" wrapText="1"/>
    </xf>
    <xf numFmtId="0" fontId="21" fillId="11" borderId="2" xfId="0" applyFont="1" applyFill="1" applyBorder="1" applyAlignment="1">
      <alignment horizontal="center" vertical="center" wrapText="1"/>
    </xf>
    <xf numFmtId="0" fontId="21" fillId="7" borderId="16" xfId="0" applyFont="1" applyFill="1" applyBorder="1" applyAlignment="1">
      <alignment horizontal="center" vertical="center" wrapText="1"/>
    </xf>
    <xf numFmtId="0" fontId="21" fillId="7" borderId="17" xfId="0" applyFont="1" applyFill="1" applyBorder="1" applyAlignment="1">
      <alignment horizontal="center" vertical="center" wrapText="1"/>
    </xf>
    <xf numFmtId="0" fontId="21" fillId="7" borderId="18" xfId="0" applyFont="1" applyFill="1" applyBorder="1" applyAlignment="1">
      <alignment horizontal="center" vertical="center" wrapText="1"/>
    </xf>
    <xf numFmtId="0" fontId="24" fillId="0" borderId="12" xfId="0" applyFont="1" applyFill="1" applyBorder="1" applyAlignment="1">
      <alignment horizontal="left" vertical="center" wrapText="1"/>
    </xf>
    <xf numFmtId="0" fontId="16" fillId="6" borderId="12" xfId="0" applyFont="1" applyFill="1" applyBorder="1" applyAlignment="1">
      <alignment horizontal="center"/>
    </xf>
    <xf numFmtId="0" fontId="16" fillId="6" borderId="0" xfId="0" applyFont="1" applyFill="1" applyBorder="1" applyAlignment="1">
      <alignment horizontal="center"/>
    </xf>
  </cellXfs>
  <cellStyles count="2">
    <cellStyle name="Normal 2" xfId="1" xr:uid="{00000000-0005-0000-0000-000001000000}"/>
    <cellStyle name="Parasts" xfId="0" builtinId="0"/>
  </cellStyles>
  <dxfs count="0"/>
  <tableStyles count="0" defaultTableStyle="TableStyleMedium2" defaultPivotStyle="PivotStyleMedium9"/>
  <colors>
    <mruColors>
      <color rgb="FFCCFF66"/>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6"/>
  <sheetViews>
    <sheetView tabSelected="1" view="pageBreakPreview" topLeftCell="A6" zoomScale="71" zoomScaleNormal="90" zoomScaleSheetLayoutView="71" workbookViewId="0">
      <selection activeCell="J12" sqref="J12"/>
    </sheetView>
  </sheetViews>
  <sheetFormatPr defaultRowHeight="14.4" x14ac:dyDescent="0.3"/>
  <cols>
    <col min="1" max="1" width="40.5546875" style="3" customWidth="1"/>
    <col min="2" max="2" width="35.109375" customWidth="1"/>
    <col min="3" max="4" width="23.6640625" customWidth="1"/>
    <col min="5" max="5" width="40.6640625" customWidth="1"/>
    <col min="6" max="8" width="23.6640625" customWidth="1"/>
    <col min="10" max="10" width="42.44140625" customWidth="1"/>
    <col min="11" max="11" width="22.5546875" customWidth="1"/>
  </cols>
  <sheetData>
    <row r="1" spans="1:11" ht="49.5" customHeight="1" thickBot="1" x14ac:dyDescent="0.35">
      <c r="A1" s="7" t="s">
        <v>126</v>
      </c>
      <c r="B1" s="180" t="s">
        <v>200</v>
      </c>
      <c r="C1" s="181"/>
      <c r="D1" s="181"/>
    </row>
    <row r="2" spans="1:11" ht="49.5" customHeight="1" thickBot="1" x14ac:dyDescent="0.35">
      <c r="A2" s="142" t="s">
        <v>182</v>
      </c>
      <c r="B2" s="182" t="s">
        <v>198</v>
      </c>
      <c r="C2" s="183"/>
      <c r="D2" s="184"/>
      <c r="E2" s="143"/>
      <c r="F2" s="143"/>
      <c r="G2" s="143"/>
    </row>
    <row r="3" spans="1:11" ht="49.5" customHeight="1" thickBot="1" x14ac:dyDescent="0.35">
      <c r="A3" s="142" t="s">
        <v>183</v>
      </c>
      <c r="B3" s="182" t="s">
        <v>191</v>
      </c>
      <c r="C3" s="183"/>
      <c r="D3" s="184"/>
      <c r="E3" s="143"/>
      <c r="F3" s="143"/>
      <c r="G3" s="143"/>
      <c r="K3" s="100"/>
    </row>
    <row r="4" spans="1:11" ht="49.2" customHeight="1" thickBot="1" x14ac:dyDescent="0.35">
      <c r="A4" s="142" t="s">
        <v>184</v>
      </c>
      <c r="B4" s="182" t="s">
        <v>197</v>
      </c>
      <c r="C4" s="183"/>
      <c r="D4" s="184"/>
      <c r="E4" s="143"/>
      <c r="F4" s="143"/>
      <c r="G4" s="143"/>
    </row>
    <row r="5" spans="1:11" ht="49.2" customHeight="1" thickBot="1" x14ac:dyDescent="0.35">
      <c r="A5" s="144" t="s">
        <v>185</v>
      </c>
      <c r="B5" s="182"/>
      <c r="C5" s="183"/>
      <c r="D5" s="184"/>
      <c r="E5" s="143"/>
      <c r="F5" s="143"/>
      <c r="G5" s="143"/>
    </row>
    <row r="6" spans="1:11" ht="49.2" customHeight="1" x14ac:dyDescent="0.3">
      <c r="A6" s="145"/>
      <c r="B6" s="146"/>
      <c r="C6" s="146"/>
      <c r="D6" s="146"/>
      <c r="E6" s="143"/>
      <c r="F6" s="143"/>
      <c r="G6" s="143"/>
    </row>
    <row r="7" spans="1:11" x14ac:dyDescent="0.3">
      <c r="A7" s="177" t="s">
        <v>16</v>
      </c>
      <c r="B7" s="177"/>
      <c r="C7" s="177"/>
      <c r="D7" s="177"/>
      <c r="E7" s="185" t="s">
        <v>116</v>
      </c>
      <c r="F7" s="185"/>
      <c r="G7" s="185"/>
      <c r="H7" s="185"/>
    </row>
    <row r="8" spans="1:11" ht="46.95" customHeight="1" x14ac:dyDescent="0.3">
      <c r="A8" s="14" t="s">
        <v>17</v>
      </c>
      <c r="B8" s="127">
        <v>840</v>
      </c>
      <c r="C8" s="13" t="s">
        <v>168</v>
      </c>
      <c r="D8" s="129">
        <f>D9+D10+D11</f>
        <v>1380178</v>
      </c>
      <c r="E8" s="53" t="s">
        <v>112</v>
      </c>
      <c r="F8" s="54">
        <v>2665</v>
      </c>
      <c r="G8" s="55" t="s">
        <v>169</v>
      </c>
      <c r="H8" s="54">
        <f>H9+H11</f>
        <v>2080195</v>
      </c>
    </row>
    <row r="9" spans="1:11" x14ac:dyDescent="0.3">
      <c r="A9" s="15" t="s">
        <v>0</v>
      </c>
      <c r="B9" s="122">
        <v>840</v>
      </c>
      <c r="C9" s="8"/>
      <c r="D9" s="89">
        <v>356428</v>
      </c>
      <c r="E9" s="188" t="s">
        <v>102</v>
      </c>
      <c r="F9" s="190">
        <v>2665</v>
      </c>
      <c r="G9" s="194"/>
      <c r="H9" s="192">
        <v>1027195</v>
      </c>
    </row>
    <row r="10" spans="1:11" x14ac:dyDescent="0.3">
      <c r="A10" s="15" t="s">
        <v>1</v>
      </c>
      <c r="B10" s="122"/>
      <c r="C10" s="8"/>
      <c r="D10" s="130">
        <v>0</v>
      </c>
      <c r="E10" s="189"/>
      <c r="F10" s="191"/>
      <c r="G10" s="195"/>
      <c r="H10" s="193"/>
    </row>
    <row r="11" spans="1:11" x14ac:dyDescent="0.3">
      <c r="A11" s="15" t="s">
        <v>4</v>
      </c>
      <c r="B11" s="122">
        <v>1875</v>
      </c>
      <c r="C11" s="154" t="s">
        <v>199</v>
      </c>
      <c r="D11" s="122">
        <v>1023750</v>
      </c>
      <c r="E11" s="15" t="s">
        <v>4</v>
      </c>
      <c r="F11" s="166">
        <v>2700</v>
      </c>
      <c r="G11" s="167" t="s">
        <v>199</v>
      </c>
      <c r="H11" s="168">
        <v>1053000</v>
      </c>
    </row>
    <row r="12" spans="1:11" ht="62.4" x14ac:dyDescent="0.3">
      <c r="A12" s="16" t="s">
        <v>19</v>
      </c>
      <c r="B12" s="128"/>
      <c r="C12" s="12"/>
      <c r="D12" s="129">
        <f>D13+D14+D15+D16</f>
        <v>245000</v>
      </c>
      <c r="E12" s="56" t="s">
        <v>113</v>
      </c>
      <c r="F12" s="57"/>
      <c r="G12" s="58"/>
      <c r="H12" s="54">
        <f>H13+H14+H15+H16</f>
        <v>25000</v>
      </c>
    </row>
    <row r="13" spans="1:11" x14ac:dyDescent="0.3">
      <c r="A13" s="15" t="s">
        <v>2</v>
      </c>
      <c r="B13" s="122">
        <v>1</v>
      </c>
      <c r="C13" s="8"/>
      <c r="D13" s="89">
        <v>50000</v>
      </c>
      <c r="E13" s="15" t="s">
        <v>103</v>
      </c>
      <c r="F13" s="120"/>
      <c r="G13" s="8"/>
      <c r="H13" s="121"/>
    </row>
    <row r="14" spans="1:11" ht="41.4" x14ac:dyDescent="0.3">
      <c r="A14" s="15" t="s">
        <v>10</v>
      </c>
      <c r="B14" s="122"/>
      <c r="C14" s="8"/>
      <c r="D14" s="130">
        <v>0</v>
      </c>
      <c r="E14" s="15" t="s">
        <v>104</v>
      </c>
      <c r="F14" s="120"/>
      <c r="G14" s="8"/>
      <c r="H14" s="121"/>
    </row>
    <row r="15" spans="1:11" ht="139.80000000000001" customHeight="1" x14ac:dyDescent="0.3">
      <c r="A15" s="15" t="s">
        <v>133</v>
      </c>
      <c r="B15" s="139" t="s">
        <v>192</v>
      </c>
      <c r="C15" s="8"/>
      <c r="D15" s="89">
        <v>140000</v>
      </c>
      <c r="E15" s="15" t="s">
        <v>105</v>
      </c>
      <c r="F15" s="120"/>
      <c r="G15" s="8"/>
      <c r="H15" s="121"/>
    </row>
    <row r="16" spans="1:11" ht="115.2" x14ac:dyDescent="0.3">
      <c r="A16" s="15" t="s">
        <v>134</v>
      </c>
      <c r="B16" s="126" t="s">
        <v>138</v>
      </c>
      <c r="C16" s="8"/>
      <c r="D16" s="89">
        <v>55000</v>
      </c>
      <c r="E16" s="15" t="s">
        <v>178</v>
      </c>
      <c r="F16" s="120">
        <v>5</v>
      </c>
      <c r="G16" s="152" t="s">
        <v>193</v>
      </c>
      <c r="H16" s="96">
        <v>25000</v>
      </c>
    </row>
    <row r="17" spans="1:9" ht="85.95" customHeight="1" x14ac:dyDescent="0.3">
      <c r="A17" s="14" t="s">
        <v>18</v>
      </c>
      <c r="B17" s="127">
        <f>B18+B19</f>
        <v>48030</v>
      </c>
      <c r="C17" s="140" t="s">
        <v>170</v>
      </c>
      <c r="D17" s="129">
        <f>D18+D19+D20</f>
        <v>22114398</v>
      </c>
      <c r="E17" s="53" t="s">
        <v>114</v>
      </c>
      <c r="F17" s="54">
        <v>38185</v>
      </c>
      <c r="G17" s="141" t="s">
        <v>170</v>
      </c>
      <c r="H17" s="54">
        <f>H18+H20</f>
        <v>15899358</v>
      </c>
    </row>
    <row r="18" spans="1:9" ht="46.8" customHeight="1" x14ac:dyDescent="0.3">
      <c r="A18" s="15" t="s">
        <v>0</v>
      </c>
      <c r="B18" s="131">
        <v>44030</v>
      </c>
      <c r="C18" s="165" t="s">
        <v>194</v>
      </c>
      <c r="D18" s="89">
        <v>20387673</v>
      </c>
      <c r="E18" s="188" t="s">
        <v>1</v>
      </c>
      <c r="F18" s="190">
        <v>38185</v>
      </c>
      <c r="G18" s="196"/>
      <c r="H18" s="192">
        <v>15899358</v>
      </c>
    </row>
    <row r="19" spans="1:9" x14ac:dyDescent="0.3">
      <c r="A19" s="15" t="s">
        <v>1</v>
      </c>
      <c r="B19" s="131">
        <v>4000</v>
      </c>
      <c r="C19" s="152"/>
      <c r="D19" s="89">
        <v>1726725</v>
      </c>
      <c r="E19" s="189"/>
      <c r="F19" s="191"/>
      <c r="G19" s="197"/>
      <c r="H19" s="193"/>
    </row>
    <row r="20" spans="1:9" x14ac:dyDescent="0.3">
      <c r="A20" s="15" t="s">
        <v>4</v>
      </c>
      <c r="B20" s="122"/>
      <c r="C20" s="8"/>
      <c r="D20" s="89">
        <v>0</v>
      </c>
      <c r="E20" s="15" t="s">
        <v>4</v>
      </c>
      <c r="F20" s="120"/>
      <c r="G20" s="8"/>
      <c r="H20" s="96">
        <v>0</v>
      </c>
    </row>
    <row r="21" spans="1:9" ht="78" x14ac:dyDescent="0.3">
      <c r="A21" s="16" t="s">
        <v>99</v>
      </c>
      <c r="B21" s="128"/>
      <c r="C21" s="12"/>
      <c r="D21" s="129">
        <f>D22+D23+D24</f>
        <v>227110</v>
      </c>
      <c r="E21" s="56" t="s">
        <v>115</v>
      </c>
      <c r="F21" s="57"/>
      <c r="G21" s="58"/>
      <c r="H21" s="59">
        <f>H22+H23+H24</f>
        <v>0</v>
      </c>
    </row>
    <row r="22" spans="1:9" x14ac:dyDescent="0.3">
      <c r="A22" s="15" t="s">
        <v>2</v>
      </c>
      <c r="B22" s="122">
        <v>8</v>
      </c>
      <c r="C22" s="8"/>
      <c r="D22" s="89">
        <v>227110</v>
      </c>
      <c r="E22" s="15" t="s">
        <v>103</v>
      </c>
      <c r="F22" s="120"/>
      <c r="G22" s="8"/>
      <c r="H22" s="121">
        <v>0</v>
      </c>
    </row>
    <row r="23" spans="1:9" ht="41.4" x14ac:dyDescent="0.3">
      <c r="A23" s="15" t="s">
        <v>10</v>
      </c>
      <c r="B23" s="122"/>
      <c r="C23" s="8"/>
      <c r="D23" s="130">
        <v>0</v>
      </c>
      <c r="E23" s="15" t="s">
        <v>104</v>
      </c>
      <c r="F23" s="120"/>
      <c r="G23" s="8"/>
      <c r="H23" s="121">
        <v>0</v>
      </c>
    </row>
    <row r="24" spans="1:9" ht="27.6" x14ac:dyDescent="0.3">
      <c r="A24" s="15" t="s">
        <v>9</v>
      </c>
      <c r="B24" s="122"/>
      <c r="C24" s="8"/>
      <c r="D24" s="130">
        <v>0</v>
      </c>
      <c r="E24" s="15" t="s">
        <v>105</v>
      </c>
      <c r="F24" s="120"/>
      <c r="G24" s="8"/>
      <c r="H24" s="121">
        <v>0</v>
      </c>
    </row>
    <row r="25" spans="1:9" x14ac:dyDescent="0.3">
      <c r="A25" s="177" t="s">
        <v>5</v>
      </c>
      <c r="B25" s="177"/>
      <c r="C25" s="177"/>
      <c r="D25" s="177"/>
      <c r="E25" s="185" t="s">
        <v>100</v>
      </c>
      <c r="F25" s="185"/>
      <c r="G25" s="185"/>
      <c r="H25" s="185"/>
    </row>
    <row r="26" spans="1:9" ht="31.2" customHeight="1" x14ac:dyDescent="0.3">
      <c r="A26" s="16" t="s">
        <v>7</v>
      </c>
      <c r="B26" s="127">
        <f>B27+B28</f>
        <v>28810</v>
      </c>
      <c r="C26" s="163"/>
      <c r="D26" s="129">
        <f>SUM(D27:D31)</f>
        <v>24684270</v>
      </c>
      <c r="E26" s="56" t="s">
        <v>101</v>
      </c>
      <c r="F26" s="125">
        <v>34175</v>
      </c>
      <c r="G26" s="58"/>
      <c r="H26" s="54">
        <f>SUM(H27:H31)</f>
        <v>17533048</v>
      </c>
      <c r="I26" t="s">
        <v>106</v>
      </c>
    </row>
    <row r="27" spans="1:9" ht="79.8" customHeight="1" x14ac:dyDescent="0.3">
      <c r="A27" s="15" t="s">
        <v>0</v>
      </c>
      <c r="B27" s="161">
        <v>19770</v>
      </c>
      <c r="C27" s="165" t="s">
        <v>205</v>
      </c>
      <c r="D27" s="162">
        <v>18155800</v>
      </c>
      <c r="E27" s="15" t="s">
        <v>175</v>
      </c>
      <c r="F27" s="134">
        <v>34175</v>
      </c>
      <c r="G27" s="8"/>
      <c r="H27" s="96">
        <v>16928048</v>
      </c>
    </row>
    <row r="28" spans="1:9" x14ac:dyDescent="0.3">
      <c r="A28" s="15" t="s">
        <v>1</v>
      </c>
      <c r="B28" s="131">
        <v>9040</v>
      </c>
      <c r="C28" s="164"/>
      <c r="D28" s="89">
        <v>5780970</v>
      </c>
      <c r="E28" s="15" t="s">
        <v>107</v>
      </c>
      <c r="F28" s="133"/>
      <c r="G28" s="8"/>
      <c r="H28" s="121">
        <v>0</v>
      </c>
    </row>
    <row r="29" spans="1:9" x14ac:dyDescent="0.3">
      <c r="A29" s="15" t="s">
        <v>3</v>
      </c>
      <c r="B29" s="122"/>
      <c r="C29" s="8"/>
      <c r="D29" s="89">
        <v>0</v>
      </c>
      <c r="E29" s="15" t="s">
        <v>171</v>
      </c>
      <c r="F29" s="133">
        <v>3</v>
      </c>
      <c r="G29" s="8"/>
      <c r="H29" s="96">
        <v>205000</v>
      </c>
    </row>
    <row r="30" spans="1:9" ht="31.95" customHeight="1" x14ac:dyDescent="0.3">
      <c r="A30" s="15" t="s">
        <v>14</v>
      </c>
      <c r="B30" s="122">
        <v>3</v>
      </c>
      <c r="C30" s="8"/>
      <c r="D30" s="89">
        <v>747500</v>
      </c>
      <c r="E30" s="15" t="s">
        <v>176</v>
      </c>
      <c r="F30" s="133">
        <v>250</v>
      </c>
      <c r="G30" s="8"/>
      <c r="H30" s="96">
        <v>300000</v>
      </c>
    </row>
    <row r="31" spans="1:9" ht="31.95" customHeight="1" x14ac:dyDescent="0.3">
      <c r="A31" s="15" t="s">
        <v>78</v>
      </c>
      <c r="B31" s="122"/>
      <c r="C31" s="8"/>
      <c r="D31" s="130"/>
      <c r="E31" s="15" t="s">
        <v>177</v>
      </c>
      <c r="F31" s="133">
        <v>200</v>
      </c>
      <c r="G31" s="8"/>
      <c r="H31" s="96">
        <v>100000</v>
      </c>
    </row>
    <row r="32" spans="1:9" ht="30.6" customHeight="1" x14ac:dyDescent="0.3">
      <c r="A32" s="178" t="s">
        <v>6</v>
      </c>
      <c r="B32" s="179"/>
      <c r="C32" s="179"/>
      <c r="D32" s="179"/>
      <c r="E32" s="186" t="s">
        <v>108</v>
      </c>
      <c r="F32" s="187"/>
      <c r="G32" s="187"/>
      <c r="H32" s="187"/>
    </row>
    <row r="33" spans="1:8" ht="46.8" x14ac:dyDescent="0.3">
      <c r="A33" s="16" t="s">
        <v>73</v>
      </c>
      <c r="B33" s="128"/>
      <c r="C33" s="12"/>
      <c r="D33" s="129">
        <f>SUM(D34:D41)</f>
        <v>2100000</v>
      </c>
      <c r="E33" s="56" t="s">
        <v>73</v>
      </c>
      <c r="F33" s="57"/>
      <c r="G33" s="58"/>
      <c r="H33" s="54">
        <f>SUM(H34:H37)</f>
        <v>100000</v>
      </c>
    </row>
    <row r="34" spans="1:8" ht="69" x14ac:dyDescent="0.3">
      <c r="A34" s="15" t="s">
        <v>11</v>
      </c>
      <c r="B34" s="122"/>
      <c r="C34" s="8"/>
      <c r="D34" s="115">
        <v>0</v>
      </c>
      <c r="E34" s="15" t="s">
        <v>109</v>
      </c>
      <c r="F34" s="120"/>
      <c r="G34" s="8"/>
      <c r="H34" s="78">
        <v>0</v>
      </c>
    </row>
    <row r="35" spans="1:8" ht="27.6" x14ac:dyDescent="0.3">
      <c r="A35" s="15" t="s">
        <v>12</v>
      </c>
      <c r="B35" s="122"/>
      <c r="C35" s="8"/>
      <c r="D35" s="115">
        <v>0</v>
      </c>
      <c r="E35" s="15" t="s">
        <v>110</v>
      </c>
      <c r="F35" s="120"/>
      <c r="G35" s="8"/>
      <c r="H35" s="78">
        <v>0</v>
      </c>
    </row>
    <row r="36" spans="1:8" ht="27.6" x14ac:dyDescent="0.3">
      <c r="A36" s="15" t="s">
        <v>13</v>
      </c>
      <c r="B36" s="122"/>
      <c r="C36" s="8"/>
      <c r="D36" s="115">
        <v>0</v>
      </c>
      <c r="E36" s="15" t="s">
        <v>111</v>
      </c>
      <c r="F36" s="120"/>
      <c r="G36" s="8"/>
      <c r="H36" s="78">
        <v>0</v>
      </c>
    </row>
    <row r="37" spans="1:8" ht="28.8" x14ac:dyDescent="0.3">
      <c r="A37" s="15" t="s">
        <v>15</v>
      </c>
      <c r="B37" s="122"/>
      <c r="C37" s="8"/>
      <c r="D37" s="115">
        <v>0</v>
      </c>
      <c r="E37" s="135" t="s">
        <v>137</v>
      </c>
      <c r="F37" s="137" t="s">
        <v>179</v>
      </c>
      <c r="G37" s="8"/>
      <c r="H37" s="138">
        <v>100000</v>
      </c>
    </row>
    <row r="38" spans="1:8" ht="236.25" customHeight="1" x14ac:dyDescent="0.3">
      <c r="A38" s="15" t="s">
        <v>135</v>
      </c>
      <c r="B38" s="126" t="s">
        <v>140</v>
      </c>
      <c r="C38" s="70"/>
      <c r="D38" s="89">
        <v>1100000</v>
      </c>
      <c r="E38" s="15"/>
      <c r="F38" s="123"/>
      <c r="G38" s="8"/>
      <c r="H38" s="124"/>
    </row>
    <row r="39" spans="1:8" ht="151.80000000000001" x14ac:dyDescent="0.3">
      <c r="A39" s="15" t="s">
        <v>180</v>
      </c>
      <c r="B39" s="139" t="s">
        <v>181</v>
      </c>
      <c r="C39" s="70"/>
      <c r="D39" s="89">
        <v>290000</v>
      </c>
      <c r="E39" s="15"/>
      <c r="F39" s="123"/>
      <c r="G39" s="8"/>
      <c r="H39" s="124"/>
    </row>
    <row r="40" spans="1:8" ht="96.6" x14ac:dyDescent="0.3">
      <c r="A40" s="15" t="s">
        <v>142</v>
      </c>
      <c r="B40" s="126" t="s">
        <v>136</v>
      </c>
      <c r="C40" s="70"/>
      <c r="D40" s="89">
        <v>610000</v>
      </c>
      <c r="E40" s="15"/>
      <c r="F40" s="123"/>
      <c r="G40" s="8"/>
      <c r="H40" s="124"/>
    </row>
    <row r="41" spans="1:8" ht="27.6" x14ac:dyDescent="0.3">
      <c r="A41" s="15" t="s">
        <v>137</v>
      </c>
      <c r="B41" s="136" t="s">
        <v>139</v>
      </c>
      <c r="C41" s="70"/>
      <c r="D41" s="89">
        <v>100000</v>
      </c>
      <c r="E41" s="15"/>
      <c r="F41" s="120"/>
      <c r="G41" s="8"/>
      <c r="H41" s="121"/>
    </row>
    <row r="42" spans="1:8" ht="30" customHeight="1" x14ac:dyDescent="0.3">
      <c r="A42" s="176" t="s">
        <v>8</v>
      </c>
      <c r="B42" s="176"/>
      <c r="C42" s="176"/>
      <c r="D42" s="176"/>
      <c r="E42" s="176" t="s">
        <v>8</v>
      </c>
      <c r="F42" s="176"/>
      <c r="G42" s="176"/>
      <c r="H42" s="176"/>
    </row>
    <row r="43" spans="1:8" x14ac:dyDescent="0.3">
      <c r="A43"/>
      <c r="B43" s="1">
        <f>B26+B17+B8</f>
        <v>77680</v>
      </c>
      <c r="C43" s="1"/>
      <c r="D43" s="1">
        <f>D33+D26+D21+D17+D12+D8</f>
        <v>50750956</v>
      </c>
      <c r="F43" s="1">
        <f>F26+F17+F8</f>
        <v>75025</v>
      </c>
      <c r="H43" s="1">
        <f>H33+H26+H21+H17+H12+H8</f>
        <v>35637601</v>
      </c>
    </row>
    <row r="44" spans="1:8" x14ac:dyDescent="0.3">
      <c r="A44"/>
    </row>
    <row r="45" spans="1:8" x14ac:dyDescent="0.3">
      <c r="A45"/>
      <c r="B45" s="1"/>
      <c r="C45" s="1"/>
    </row>
    <row r="46" spans="1:8" x14ac:dyDescent="0.3">
      <c r="A46"/>
      <c r="B46" s="2"/>
      <c r="C46" s="2"/>
    </row>
    <row r="47" spans="1:8" x14ac:dyDescent="0.3">
      <c r="A47"/>
    </row>
    <row r="48" spans="1:8" x14ac:dyDescent="0.3">
      <c r="A48"/>
    </row>
    <row r="49" spans="1:3" x14ac:dyDescent="0.3">
      <c r="A49"/>
      <c r="B49" s="1"/>
      <c r="C49" s="1"/>
    </row>
    <row r="50" spans="1:3" x14ac:dyDescent="0.3">
      <c r="A50"/>
      <c r="B50" s="2"/>
      <c r="C50" s="2"/>
    </row>
    <row r="51" spans="1:3" x14ac:dyDescent="0.3">
      <c r="A51"/>
    </row>
    <row r="52" spans="1:3" x14ac:dyDescent="0.3">
      <c r="A52"/>
    </row>
    <row r="53" spans="1:3" x14ac:dyDescent="0.3">
      <c r="A53"/>
      <c r="B53" s="2"/>
      <c r="C53" s="2"/>
    </row>
    <row r="54" spans="1:3" x14ac:dyDescent="0.3">
      <c r="A54"/>
    </row>
    <row r="55" spans="1:3" x14ac:dyDescent="0.3">
      <c r="A55"/>
      <c r="B55" s="1"/>
      <c r="C55" s="1"/>
    </row>
    <row r="56" spans="1:3" x14ac:dyDescent="0.3">
      <c r="A56"/>
      <c r="B56" s="2"/>
      <c r="C56" s="2"/>
    </row>
  </sheetData>
  <mergeCells count="21">
    <mergeCell ref="E7:H7"/>
    <mergeCell ref="E25:H25"/>
    <mergeCell ref="E32:H32"/>
    <mergeCell ref="E42:H42"/>
    <mergeCell ref="E9:E10"/>
    <mergeCell ref="F9:F10"/>
    <mergeCell ref="H9:H10"/>
    <mergeCell ref="G9:G10"/>
    <mergeCell ref="E18:E19"/>
    <mergeCell ref="F18:F19"/>
    <mergeCell ref="G18:G19"/>
    <mergeCell ref="H18:H19"/>
    <mergeCell ref="A42:D42"/>
    <mergeCell ref="A7:D7"/>
    <mergeCell ref="A25:D25"/>
    <mergeCell ref="A32:D32"/>
    <mergeCell ref="B1:D1"/>
    <mergeCell ref="B2:D2"/>
    <mergeCell ref="B3:D3"/>
    <mergeCell ref="B4:D4"/>
    <mergeCell ref="B5:D5"/>
  </mergeCells>
  <pageMargins left="0.70866141732283472" right="0.70866141732283472" top="0.74803149606299213" bottom="0.74803149606299213" header="0.31496062992125984" footer="0.31496062992125984"/>
  <pageSetup paperSize="8" scale="7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14"/>
  <sheetViews>
    <sheetView view="pageBreakPreview" topLeftCell="A11" zoomScaleNormal="100" zoomScaleSheetLayoutView="100" workbookViewId="0">
      <selection activeCell="G13" sqref="G13"/>
    </sheetView>
  </sheetViews>
  <sheetFormatPr defaultRowHeight="14.4" x14ac:dyDescent="0.3"/>
  <cols>
    <col min="1" max="1" width="48.33203125" customWidth="1"/>
    <col min="2" max="2" width="50.109375" customWidth="1"/>
  </cols>
  <sheetData>
    <row r="1" spans="1:2" ht="101.4" customHeight="1" thickBot="1" x14ac:dyDescent="0.35">
      <c r="A1" s="7" t="s">
        <v>126</v>
      </c>
      <c r="B1" s="98" t="s">
        <v>200</v>
      </c>
    </row>
    <row r="2" spans="1:2" x14ac:dyDescent="0.3">
      <c r="A2" s="5"/>
      <c r="B2" s="6"/>
    </row>
    <row r="3" spans="1:2" ht="30.6" customHeight="1" x14ac:dyDescent="0.3">
      <c r="A3" s="198" t="s">
        <v>89</v>
      </c>
      <c r="B3" s="199"/>
    </row>
    <row r="4" spans="1:2" ht="107.25" customHeight="1" x14ac:dyDescent="0.3">
      <c r="A4" s="48" t="s">
        <v>86</v>
      </c>
      <c r="B4" s="82" t="s">
        <v>162</v>
      </c>
    </row>
    <row r="5" spans="1:2" ht="78.75" customHeight="1" x14ac:dyDescent="0.3">
      <c r="A5" s="48" t="s">
        <v>87</v>
      </c>
      <c r="B5" s="82" t="s">
        <v>163</v>
      </c>
    </row>
    <row r="6" spans="1:2" ht="115.2" x14ac:dyDescent="0.3">
      <c r="A6" s="48" t="s">
        <v>117</v>
      </c>
      <c r="B6" s="82" t="s">
        <v>195</v>
      </c>
    </row>
    <row r="7" spans="1:2" ht="38.4" customHeight="1" x14ac:dyDescent="0.3">
      <c r="A7" s="48" t="s">
        <v>97</v>
      </c>
      <c r="B7" s="101" t="s">
        <v>141</v>
      </c>
    </row>
    <row r="8" spans="1:2" ht="25.2" customHeight="1" x14ac:dyDescent="0.3">
      <c r="A8" s="48" t="s">
        <v>96</v>
      </c>
      <c r="B8" s="97">
        <v>2.48</v>
      </c>
    </row>
    <row r="9" spans="1:2" ht="45.6" customHeight="1" x14ac:dyDescent="0.3">
      <c r="A9" s="198" t="s">
        <v>85</v>
      </c>
      <c r="B9" s="199"/>
    </row>
    <row r="10" spans="1:2" ht="67.5" customHeight="1" x14ac:dyDescent="0.3">
      <c r="A10" s="39" t="s">
        <v>83</v>
      </c>
      <c r="B10" s="82" t="s">
        <v>156</v>
      </c>
    </row>
    <row r="11" spans="1:2" ht="41.4" customHeight="1" x14ac:dyDescent="0.3">
      <c r="A11" s="39" t="s">
        <v>118</v>
      </c>
      <c r="B11" s="96" t="s">
        <v>157</v>
      </c>
    </row>
    <row r="12" spans="1:2" ht="96" customHeight="1" x14ac:dyDescent="0.3">
      <c r="A12" s="39" t="s">
        <v>84</v>
      </c>
      <c r="B12" s="72" t="s">
        <v>158</v>
      </c>
    </row>
    <row r="13" spans="1:2" ht="140.25" customHeight="1" x14ac:dyDescent="0.3">
      <c r="A13" s="39" t="s">
        <v>119</v>
      </c>
      <c r="B13" s="72" t="s">
        <v>151</v>
      </c>
    </row>
    <row r="14" spans="1:2" ht="45.75" customHeight="1" x14ac:dyDescent="0.3">
      <c r="A14" s="52" t="s">
        <v>98</v>
      </c>
      <c r="B14" s="102" t="s">
        <v>174</v>
      </c>
    </row>
  </sheetData>
  <mergeCells count="2">
    <mergeCell ref="A9:B9"/>
    <mergeCell ref="A3:B3"/>
  </mergeCells>
  <pageMargins left="0.70866141732283472" right="0.70866141732283472" top="0.74803149606299213" bottom="0.74803149606299213" header="0.31496062992125984" footer="0.31496062992125984"/>
  <pageSetup paperSize="9" scale="76"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44"/>
  <sheetViews>
    <sheetView view="pageBreakPreview" zoomScale="84" zoomScaleNormal="100" zoomScaleSheetLayoutView="84" workbookViewId="0">
      <selection activeCell="F9" sqref="F9"/>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20.77734375" customWidth="1"/>
    <col min="7" max="7" width="18" customWidth="1"/>
    <col min="8" max="8" width="19" customWidth="1"/>
    <col min="10" max="10" width="42.44140625" customWidth="1"/>
    <col min="11" max="11" width="22.5546875" customWidth="1"/>
  </cols>
  <sheetData>
    <row r="1" spans="1:6" ht="49.5" customHeight="1" thickBot="1" x14ac:dyDescent="0.35">
      <c r="A1" s="7" t="s">
        <v>126</v>
      </c>
      <c r="B1" s="202" t="s">
        <v>200</v>
      </c>
      <c r="C1" s="203"/>
      <c r="D1" s="203"/>
    </row>
    <row r="2" spans="1:6" ht="21.75" customHeight="1" x14ac:dyDescent="0.3">
      <c r="A2" s="5"/>
      <c r="B2" s="6"/>
      <c r="C2" s="6"/>
      <c r="D2" s="6"/>
    </row>
    <row r="3" spans="1:6" s="4" customFormat="1" ht="18" customHeight="1" x14ac:dyDescent="0.3">
      <c r="A3" s="204" t="s">
        <v>21</v>
      </c>
      <c r="B3" s="204"/>
      <c r="C3" s="204"/>
      <c r="D3" s="204"/>
    </row>
    <row r="4" spans="1:6" s="4" customFormat="1" ht="36" customHeight="1" x14ac:dyDescent="0.3">
      <c r="A4" s="68" t="s">
        <v>128</v>
      </c>
      <c r="B4" s="99">
        <v>59436</v>
      </c>
      <c r="C4" s="66"/>
      <c r="D4" s="66"/>
      <c r="F4" s="103"/>
    </row>
    <row r="5" spans="1:6" ht="29.4" customHeight="1" thickBot="1" x14ac:dyDescent="0.35">
      <c r="A5" s="21" t="s">
        <v>22</v>
      </c>
      <c r="B5" s="99">
        <v>57018</v>
      </c>
      <c r="C5" s="104"/>
      <c r="D5" s="171"/>
      <c r="F5" s="103"/>
    </row>
    <row r="6" spans="1:6" x14ac:dyDescent="0.3">
      <c r="A6" s="19" t="s">
        <v>23</v>
      </c>
      <c r="B6" s="99">
        <v>2785</v>
      </c>
      <c r="C6" s="169"/>
      <c r="D6" s="173" t="s">
        <v>206</v>
      </c>
      <c r="E6" s="100"/>
      <c r="F6" s="103"/>
    </row>
    <row r="7" spans="1:6" ht="28.8" x14ac:dyDescent="0.3">
      <c r="A7" s="19" t="s">
        <v>24</v>
      </c>
      <c r="B7" s="99">
        <v>47502</v>
      </c>
      <c r="C7" s="170">
        <f>B7/B5</f>
        <v>0.83310533515731877</v>
      </c>
      <c r="D7" s="174" t="s">
        <v>188</v>
      </c>
      <c r="F7" s="100"/>
    </row>
    <row r="8" spans="1:6" ht="29.4" thickBot="1" x14ac:dyDescent="0.35">
      <c r="A8" s="19" t="s">
        <v>25</v>
      </c>
      <c r="B8" s="99">
        <v>53415</v>
      </c>
      <c r="C8" s="170">
        <f>B8/B5</f>
        <v>0.9368094286014943</v>
      </c>
      <c r="D8" s="175" t="s">
        <v>187</v>
      </c>
      <c r="E8" s="147"/>
      <c r="F8" s="103"/>
    </row>
    <row r="9" spans="1:6" ht="41.4" x14ac:dyDescent="0.3">
      <c r="A9" s="23"/>
      <c r="B9" s="11"/>
      <c r="C9" s="24" t="s">
        <v>79</v>
      </c>
      <c r="D9" s="172" t="s">
        <v>80</v>
      </c>
      <c r="E9" s="43"/>
    </row>
    <row r="10" spans="1:6" ht="31.2" x14ac:dyDescent="0.3">
      <c r="A10" s="21" t="s">
        <v>159</v>
      </c>
      <c r="B10" s="17">
        <f>B11+B12</f>
        <v>222725</v>
      </c>
      <c r="C10" s="17">
        <f>C11+C12</f>
        <v>7546</v>
      </c>
      <c r="D10" s="17">
        <f>D11+D12</f>
        <v>71454</v>
      </c>
      <c r="E10" s="34"/>
    </row>
    <row r="11" spans="1:6" x14ac:dyDescent="0.3">
      <c r="A11" s="19" t="s">
        <v>26</v>
      </c>
      <c r="B11" s="96">
        <v>206145</v>
      </c>
      <c r="C11" s="96">
        <v>7546</v>
      </c>
      <c r="D11" s="96">
        <v>62984</v>
      </c>
      <c r="E11" s="34"/>
    </row>
    <row r="12" spans="1:6" x14ac:dyDescent="0.3">
      <c r="A12" s="19" t="s">
        <v>27</v>
      </c>
      <c r="B12" s="96">
        <v>16580</v>
      </c>
      <c r="C12" s="96">
        <v>0</v>
      </c>
      <c r="D12" s="96">
        <v>8470</v>
      </c>
      <c r="E12" s="34"/>
    </row>
    <row r="13" spans="1:6" ht="15.6" x14ac:dyDescent="0.3">
      <c r="A13" s="22" t="s">
        <v>28</v>
      </c>
      <c r="B13" s="96">
        <v>26</v>
      </c>
      <c r="C13" s="25"/>
      <c r="D13" s="25"/>
      <c r="E13" s="34"/>
    </row>
    <row r="14" spans="1:6" x14ac:dyDescent="0.3">
      <c r="A14" s="15" t="s">
        <v>29</v>
      </c>
      <c r="B14" s="96">
        <v>1</v>
      </c>
      <c r="C14" s="25"/>
      <c r="D14" s="25"/>
      <c r="E14" s="34"/>
    </row>
    <row r="15" spans="1:6" x14ac:dyDescent="0.3">
      <c r="A15" s="20" t="s">
        <v>30</v>
      </c>
      <c r="B15" s="96">
        <v>13</v>
      </c>
      <c r="C15" s="25"/>
      <c r="D15" s="25"/>
      <c r="E15" s="34"/>
    </row>
    <row r="16" spans="1:6" ht="15.6" x14ac:dyDescent="0.3">
      <c r="A16" s="21" t="s">
        <v>147</v>
      </c>
      <c r="B16" s="78">
        <v>88</v>
      </c>
      <c r="C16" s="44"/>
      <c r="D16" s="44"/>
      <c r="E16" s="43"/>
    </row>
    <row r="17" spans="1:8" ht="15.6" x14ac:dyDescent="0.3">
      <c r="A17" s="21" t="s">
        <v>120</v>
      </c>
      <c r="B17" s="86">
        <v>35.700000000000003</v>
      </c>
      <c r="C17" s="44"/>
      <c r="D17" s="44"/>
      <c r="E17" s="43"/>
    </row>
    <row r="18" spans="1:8" ht="45.6" customHeight="1" x14ac:dyDescent="0.3">
      <c r="A18" s="26" t="s">
        <v>81</v>
      </c>
      <c r="B18" s="82" t="s">
        <v>148</v>
      </c>
      <c r="C18" s="25"/>
      <c r="D18" s="25"/>
      <c r="E18" s="34"/>
    </row>
    <row r="19" spans="1:8" ht="66.599999999999994" customHeight="1" x14ac:dyDescent="0.3">
      <c r="A19" s="26" t="s">
        <v>127</v>
      </c>
      <c r="B19" s="83" t="s">
        <v>152</v>
      </c>
      <c r="C19" s="25"/>
      <c r="D19" s="25"/>
      <c r="E19" s="34"/>
    </row>
    <row r="20" spans="1:8" ht="54.6" customHeight="1" x14ac:dyDescent="0.3">
      <c r="A20" s="26" t="s">
        <v>74</v>
      </c>
      <c r="B20" s="84">
        <v>1</v>
      </c>
      <c r="C20" s="44"/>
      <c r="D20" s="44"/>
      <c r="E20" s="43"/>
    </row>
    <row r="21" spans="1:8" ht="31.2" x14ac:dyDescent="0.3">
      <c r="A21" s="26" t="s">
        <v>75</v>
      </c>
      <c r="B21" s="85">
        <f>561269+2148920</f>
        <v>2710189</v>
      </c>
      <c r="C21" s="160"/>
      <c r="D21" s="160"/>
      <c r="E21" s="34"/>
    </row>
    <row r="22" spans="1:8" ht="259.2" x14ac:dyDescent="0.3">
      <c r="A22" s="26" t="s">
        <v>88</v>
      </c>
      <c r="B22" s="159" t="s">
        <v>161</v>
      </c>
      <c r="C22" s="205" t="s">
        <v>190</v>
      </c>
      <c r="D22" s="206"/>
      <c r="E22" s="34"/>
    </row>
    <row r="23" spans="1:8" ht="15.6" x14ac:dyDescent="0.3">
      <c r="A23" s="200" t="s">
        <v>59</v>
      </c>
      <c r="B23" s="200"/>
      <c r="C23" s="201"/>
      <c r="D23" s="201"/>
    </row>
    <row r="24" spans="1:8" ht="31.2" x14ac:dyDescent="0.3">
      <c r="A24" s="21" t="s">
        <v>60</v>
      </c>
      <c r="B24" s="99">
        <v>57571</v>
      </c>
      <c r="C24" s="106"/>
      <c r="D24" s="18"/>
    </row>
    <row r="25" spans="1:8" x14ac:dyDescent="0.3">
      <c r="A25" s="19" t="s">
        <v>23</v>
      </c>
      <c r="B25" s="99">
        <v>4678</v>
      </c>
      <c r="C25" s="106"/>
      <c r="D25" s="9"/>
    </row>
    <row r="26" spans="1:8" x14ac:dyDescent="0.3">
      <c r="A26" s="19" t="s">
        <v>24</v>
      </c>
      <c r="B26" s="99">
        <v>50907</v>
      </c>
      <c r="C26" s="107">
        <f>B26/B24</f>
        <v>0.88424727727501695</v>
      </c>
      <c r="D26" s="9"/>
    </row>
    <row r="27" spans="1:8" ht="28.8" x14ac:dyDescent="0.3">
      <c r="A27" s="19" t="s">
        <v>25</v>
      </c>
      <c r="B27" s="99">
        <v>55570</v>
      </c>
      <c r="C27" s="107">
        <f>B27/B24</f>
        <v>0.96524291744107271</v>
      </c>
      <c r="D27" s="10" t="s">
        <v>186</v>
      </c>
    </row>
    <row r="28" spans="1:8" ht="41.4" x14ac:dyDescent="0.3">
      <c r="A28" s="23"/>
      <c r="B28" s="11"/>
      <c r="C28" s="24" t="s">
        <v>79</v>
      </c>
      <c r="D28" s="24" t="s">
        <v>80</v>
      </c>
      <c r="E28" s="43"/>
    </row>
    <row r="29" spans="1:8" ht="35.25" customHeight="1" x14ac:dyDescent="0.3">
      <c r="A29" s="21" t="s">
        <v>160</v>
      </c>
      <c r="B29" s="78">
        <v>227060</v>
      </c>
      <c r="C29" s="78">
        <v>8390</v>
      </c>
      <c r="D29" s="78">
        <v>86540</v>
      </c>
    </row>
    <row r="30" spans="1:8" ht="19.2" customHeight="1" x14ac:dyDescent="0.3">
      <c r="A30" s="21" t="s">
        <v>68</v>
      </c>
      <c r="B30" s="78">
        <v>111</v>
      </c>
      <c r="C30" s="44"/>
      <c r="D30" s="45"/>
      <c r="E30" s="46"/>
    </row>
    <row r="31" spans="1:8" ht="37.200000000000003" customHeight="1" x14ac:dyDescent="0.3">
      <c r="A31" s="21" t="s">
        <v>121</v>
      </c>
      <c r="B31" s="86">
        <v>21.4</v>
      </c>
      <c r="C31" s="44"/>
      <c r="D31" s="45"/>
      <c r="E31" s="46"/>
    </row>
    <row r="32" spans="1:8" ht="45" customHeight="1" x14ac:dyDescent="0.3">
      <c r="A32" s="42" t="s">
        <v>63</v>
      </c>
      <c r="B32" s="27" t="s">
        <v>33</v>
      </c>
      <c r="C32" s="27" t="s">
        <v>34</v>
      </c>
      <c r="D32" s="27" t="s">
        <v>36</v>
      </c>
      <c r="E32" s="27" t="s">
        <v>61</v>
      </c>
      <c r="F32" s="27" t="s">
        <v>37</v>
      </c>
      <c r="G32" s="27" t="s">
        <v>48</v>
      </c>
      <c r="H32" s="27" t="s">
        <v>65</v>
      </c>
    </row>
    <row r="33" spans="1:8" ht="28.8" x14ac:dyDescent="0.3">
      <c r="A33" s="71" t="s">
        <v>150</v>
      </c>
      <c r="B33" s="76" t="s">
        <v>131</v>
      </c>
      <c r="C33" s="73" t="s">
        <v>143</v>
      </c>
      <c r="D33" s="74">
        <v>20736</v>
      </c>
      <c r="E33" s="74">
        <v>2971487</v>
      </c>
      <c r="F33" s="75">
        <v>15</v>
      </c>
      <c r="G33" s="76">
        <v>13.9</v>
      </c>
      <c r="H33" s="77">
        <v>498507</v>
      </c>
    </row>
    <row r="34" spans="1:8" x14ac:dyDescent="0.3">
      <c r="A34" s="79"/>
      <c r="B34" s="80"/>
      <c r="C34" s="80"/>
      <c r="D34" s="80"/>
      <c r="E34" s="80"/>
      <c r="F34" s="80"/>
      <c r="G34" s="80"/>
      <c r="H34" s="80"/>
    </row>
    <row r="35" spans="1:8" x14ac:dyDescent="0.3">
      <c r="A35" s="79"/>
      <c r="B35" s="80"/>
      <c r="C35" s="80"/>
      <c r="D35" s="80"/>
      <c r="E35" s="80"/>
      <c r="F35" s="80"/>
      <c r="G35" s="80"/>
      <c r="H35" s="80"/>
    </row>
    <row r="36" spans="1:8" ht="57.6" x14ac:dyDescent="0.3">
      <c r="A36" s="42" t="s">
        <v>67</v>
      </c>
      <c r="B36" s="27" t="s">
        <v>33</v>
      </c>
      <c r="C36" s="27" t="s">
        <v>34</v>
      </c>
      <c r="D36" s="27" t="s">
        <v>36</v>
      </c>
      <c r="E36" s="27" t="s">
        <v>69</v>
      </c>
      <c r="F36" s="27" t="s">
        <v>37</v>
      </c>
      <c r="G36" s="27" t="s">
        <v>48</v>
      </c>
      <c r="H36" s="27" t="s">
        <v>66</v>
      </c>
    </row>
    <row r="37" spans="1:8" ht="28.8" x14ac:dyDescent="0.3">
      <c r="A37" s="71" t="s">
        <v>144</v>
      </c>
      <c r="B37" s="76" t="s">
        <v>131</v>
      </c>
      <c r="C37" s="73" t="s">
        <v>143</v>
      </c>
      <c r="D37" s="74">
        <v>16000</v>
      </c>
      <c r="E37" s="74">
        <v>2714268</v>
      </c>
      <c r="F37" s="75">
        <v>15</v>
      </c>
      <c r="G37" s="76">
        <v>13.6</v>
      </c>
      <c r="H37" s="77">
        <v>458024</v>
      </c>
    </row>
    <row r="38" spans="1:8" x14ac:dyDescent="0.3">
      <c r="A38" s="79"/>
      <c r="B38" s="80"/>
      <c r="C38" s="80"/>
      <c r="D38" s="80"/>
      <c r="E38" s="80"/>
      <c r="F38" s="80"/>
      <c r="G38" s="80"/>
      <c r="H38" s="80"/>
    </row>
    <row r="39" spans="1:8" x14ac:dyDescent="0.3">
      <c r="A39" s="79"/>
      <c r="B39" s="80"/>
      <c r="C39" s="80"/>
      <c r="D39" s="80"/>
      <c r="E39" s="80"/>
      <c r="F39" s="80"/>
      <c r="G39" s="80"/>
      <c r="H39" s="80"/>
    </row>
    <row r="40" spans="1:8" ht="57.6" x14ac:dyDescent="0.3">
      <c r="A40" s="42" t="s">
        <v>62</v>
      </c>
      <c r="B40" s="27" t="s">
        <v>33</v>
      </c>
      <c r="C40" s="27" t="s">
        <v>34</v>
      </c>
      <c r="D40" s="27" t="s">
        <v>64</v>
      </c>
      <c r="E40" s="27" t="s">
        <v>37</v>
      </c>
      <c r="F40" s="27" t="s">
        <v>48</v>
      </c>
      <c r="G40" s="27" t="s">
        <v>70</v>
      </c>
    </row>
    <row r="41" spans="1:8" ht="28.8" x14ac:dyDescent="0.3">
      <c r="A41" s="71" t="s">
        <v>149</v>
      </c>
      <c r="B41" s="76" t="s">
        <v>131</v>
      </c>
      <c r="C41" s="73" t="s">
        <v>143</v>
      </c>
      <c r="D41" s="74">
        <v>7800</v>
      </c>
      <c r="E41" s="75">
        <v>15</v>
      </c>
      <c r="F41" s="76">
        <v>13.6</v>
      </c>
      <c r="G41" s="77">
        <v>412590</v>
      </c>
      <c r="H41" s="28"/>
    </row>
    <row r="42" spans="1:8" x14ac:dyDescent="0.3">
      <c r="A42" s="79"/>
      <c r="B42" s="80"/>
      <c r="C42" s="80"/>
      <c r="D42" s="80"/>
      <c r="E42" s="80"/>
      <c r="F42" s="80"/>
      <c r="G42" s="80"/>
      <c r="H42" s="81"/>
    </row>
    <row r="43" spans="1:8" x14ac:dyDescent="0.3">
      <c r="A43" s="79"/>
      <c r="B43" s="80"/>
      <c r="C43" s="80"/>
      <c r="D43" s="80"/>
      <c r="E43" s="80"/>
      <c r="F43" s="80"/>
      <c r="G43" s="80"/>
      <c r="H43" s="81"/>
    </row>
    <row r="44" spans="1:8" x14ac:dyDescent="0.3">
      <c r="H44" s="4"/>
    </row>
  </sheetData>
  <mergeCells count="4">
    <mergeCell ref="A23:D23"/>
    <mergeCell ref="B1:D1"/>
    <mergeCell ref="A3:D3"/>
    <mergeCell ref="C22:D22"/>
  </mergeCells>
  <pageMargins left="0.7" right="0.7" top="0.75" bottom="0.75" header="0.3" footer="0.3"/>
  <pageSetup paperSize="8" scale="76"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view="pageBreakPreview" zoomScale="75" zoomScaleNormal="90" zoomScaleSheetLayoutView="75" workbookViewId="0">
      <selection activeCell="F4" sqref="F4"/>
    </sheetView>
  </sheetViews>
  <sheetFormatPr defaultRowHeight="14.4" x14ac:dyDescent="0.3"/>
  <cols>
    <col min="1" max="1" width="39.109375" style="3" customWidth="1"/>
    <col min="2" max="2" width="17.5546875" customWidth="1"/>
    <col min="3" max="3" width="24.44140625" customWidth="1"/>
    <col min="4" max="4" width="20.5546875" customWidth="1"/>
    <col min="5" max="5" width="15.55468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thickBot="1" x14ac:dyDescent="0.35">
      <c r="A1" s="7" t="s">
        <v>126</v>
      </c>
      <c r="B1" s="202" t="str">
        <f>Ūdenssaimniec_ESOŠS_VĒRTĒJUMS!B1</f>
        <v>JELGAVAS PILSĒTA</v>
      </c>
      <c r="C1" s="203"/>
      <c r="D1" s="203"/>
      <c r="E1" s="60"/>
      <c r="F1" s="43"/>
    </row>
    <row r="2" spans="1:11" ht="21.75" customHeight="1" x14ac:dyDescent="0.3">
      <c r="A2" s="5"/>
      <c r="B2" s="6"/>
      <c r="C2" s="6"/>
      <c r="D2" s="6"/>
      <c r="E2" s="6"/>
    </row>
    <row r="3" spans="1:11" s="4" customFormat="1" ht="18" customHeight="1" x14ac:dyDescent="0.3">
      <c r="A3" s="204" t="s">
        <v>31</v>
      </c>
      <c r="B3" s="204"/>
      <c r="C3" s="204"/>
      <c r="D3" s="204"/>
      <c r="E3" s="61"/>
    </row>
    <row r="4" spans="1:11" ht="29.4" customHeight="1" x14ac:dyDescent="0.3">
      <c r="A4" s="33" t="s">
        <v>38</v>
      </c>
      <c r="B4" s="89">
        <v>2150735</v>
      </c>
      <c r="C4" s="25"/>
      <c r="D4" s="157"/>
      <c r="E4" s="62"/>
    </row>
    <row r="5" spans="1:11" ht="28.8" x14ac:dyDescent="0.3">
      <c r="A5" s="19" t="s">
        <v>32</v>
      </c>
      <c r="B5" s="89">
        <v>1341457</v>
      </c>
      <c r="C5" s="90">
        <f>B5/B4</f>
        <v>0.62372026307285644</v>
      </c>
      <c r="D5" s="9"/>
      <c r="E5" s="63"/>
    </row>
    <row r="6" spans="1:11" ht="28.8" x14ac:dyDescent="0.3">
      <c r="A6" s="19" t="s">
        <v>76</v>
      </c>
      <c r="B6" s="89">
        <v>5603</v>
      </c>
      <c r="C6" s="91">
        <f>B6/B4</f>
        <v>2.6051559118161929E-3</v>
      </c>
      <c r="D6" s="9"/>
      <c r="E6" s="63"/>
      <c r="F6" s="43"/>
    </row>
    <row r="7" spans="1:11" ht="57.6" x14ac:dyDescent="0.3">
      <c r="A7" s="47" t="s">
        <v>82</v>
      </c>
      <c r="B7" s="27" t="s">
        <v>33</v>
      </c>
      <c r="C7" s="27" t="s">
        <v>34</v>
      </c>
      <c r="D7" s="27" t="s">
        <v>36</v>
      </c>
      <c r="E7" s="27" t="s">
        <v>122</v>
      </c>
      <c r="F7" s="27" t="s">
        <v>153</v>
      </c>
      <c r="G7" s="27" t="s">
        <v>37</v>
      </c>
      <c r="H7" s="27" t="s">
        <v>48</v>
      </c>
      <c r="I7" s="27" t="s">
        <v>39</v>
      </c>
      <c r="J7" s="27" t="s">
        <v>46</v>
      </c>
      <c r="K7" s="27" t="s">
        <v>47</v>
      </c>
    </row>
    <row r="8" spans="1:11" s="29" customFormat="1" ht="115.2" x14ac:dyDescent="0.3">
      <c r="A8" s="95" t="s">
        <v>130</v>
      </c>
      <c r="B8" s="76" t="s">
        <v>131</v>
      </c>
      <c r="C8" s="76">
        <v>2006</v>
      </c>
      <c r="D8" s="77">
        <v>24200</v>
      </c>
      <c r="E8" s="77">
        <v>77036</v>
      </c>
      <c r="F8" s="77">
        <v>3335348</v>
      </c>
      <c r="G8" s="76">
        <v>60</v>
      </c>
      <c r="H8" s="76">
        <v>62.5</v>
      </c>
      <c r="I8" s="77">
        <v>2148920</v>
      </c>
      <c r="J8" s="92">
        <v>6863.4</v>
      </c>
      <c r="K8" s="93" t="s">
        <v>132</v>
      </c>
    </row>
    <row r="9" spans="1:11" s="29" customFormat="1" x14ac:dyDescent="0.3">
      <c r="A9" s="30"/>
      <c r="B9" s="87"/>
      <c r="C9" s="87"/>
      <c r="D9" s="149"/>
      <c r="E9" s="87"/>
      <c r="F9" s="148"/>
      <c r="G9" s="87"/>
      <c r="H9" s="87"/>
      <c r="I9" s="87"/>
      <c r="J9" s="88"/>
      <c r="K9" s="88"/>
    </row>
    <row r="10" spans="1:11" s="29" customFormat="1" x14ac:dyDescent="0.3">
      <c r="A10" s="30"/>
      <c r="B10" s="87"/>
      <c r="C10" s="87"/>
      <c r="D10" s="150"/>
      <c r="E10" s="87"/>
      <c r="F10" s="87"/>
      <c r="G10" s="87"/>
      <c r="H10" s="87"/>
      <c r="I10" s="87"/>
      <c r="J10" s="88"/>
      <c r="K10" s="88"/>
    </row>
    <row r="11" spans="1:11" s="29" customFormat="1" ht="77.400000000000006" customHeight="1" x14ac:dyDescent="0.3">
      <c r="A11" s="69" t="s">
        <v>129</v>
      </c>
      <c r="B11" s="158" t="s">
        <v>203</v>
      </c>
      <c r="C11" s="28" t="s">
        <v>173</v>
      </c>
      <c r="D11" s="213" t="s">
        <v>204</v>
      </c>
      <c r="E11" s="213"/>
      <c r="F11" s="28"/>
      <c r="G11" s="28"/>
      <c r="H11" s="28"/>
      <c r="I11" s="28"/>
      <c r="J11" s="67"/>
      <c r="K11" s="67"/>
    </row>
    <row r="12" spans="1:11" s="29" customFormat="1" x14ac:dyDescent="0.3">
      <c r="A12" s="28"/>
      <c r="B12" s="28"/>
      <c r="C12" s="28"/>
      <c r="D12" s="28"/>
      <c r="E12" s="28"/>
      <c r="F12" s="28"/>
      <c r="G12" s="28"/>
      <c r="H12" s="28"/>
      <c r="I12" s="28"/>
      <c r="J12" s="67"/>
      <c r="K12" s="67"/>
    </row>
    <row r="13" spans="1:11" ht="46.95" customHeight="1" x14ac:dyDescent="0.3">
      <c r="A13" s="27" t="s">
        <v>35</v>
      </c>
      <c r="B13" s="27" t="s">
        <v>71</v>
      </c>
      <c r="C13" s="27" t="s">
        <v>123</v>
      </c>
      <c r="D13" s="27" t="s">
        <v>40</v>
      </c>
      <c r="E13" s="28"/>
      <c r="F13" s="29"/>
    </row>
    <row r="14" spans="1:11" x14ac:dyDescent="0.3">
      <c r="A14" s="207" t="s">
        <v>130</v>
      </c>
      <c r="B14" s="31" t="s">
        <v>41</v>
      </c>
      <c r="C14" s="108">
        <f>1952.36/3335.348*1000</f>
        <v>585.35421191431897</v>
      </c>
      <c r="D14" s="109">
        <f>13.9925/3335.348*1000</f>
        <v>4.1952144124091397</v>
      </c>
      <c r="E14" s="64"/>
      <c r="F14" s="29"/>
    </row>
    <row r="15" spans="1:11" x14ac:dyDescent="0.3">
      <c r="A15" s="208"/>
      <c r="B15" s="31" t="s">
        <v>42</v>
      </c>
      <c r="C15" s="108">
        <f>2849.14/3335.348*1000</f>
        <v>854.22570598330367</v>
      </c>
      <c r="D15" s="109">
        <f>146.4788/3335.348*1000</f>
        <v>43.917096506871246</v>
      </c>
      <c r="E15" s="64"/>
      <c r="F15" s="29"/>
    </row>
    <row r="16" spans="1:11" x14ac:dyDescent="0.3">
      <c r="A16" s="208"/>
      <c r="B16" s="31" t="s">
        <v>43</v>
      </c>
      <c r="C16" s="108">
        <f>2480.26/3335.348*1000</f>
        <v>743.6285509038338</v>
      </c>
      <c r="D16" s="109">
        <f>15.879/3335.348*1000</f>
        <v>4.760822558845434</v>
      </c>
      <c r="E16" s="64"/>
      <c r="F16" s="29"/>
    </row>
    <row r="17" spans="1:6" x14ac:dyDescent="0.3">
      <c r="A17" s="208"/>
      <c r="B17" s="31" t="s">
        <v>44</v>
      </c>
      <c r="C17" s="109">
        <f>256.06/3335.348*1000</f>
        <v>76.77159924541607</v>
      </c>
      <c r="D17" s="109">
        <f>35.8115/3335.348*1000</f>
        <v>10.73696058102483</v>
      </c>
      <c r="E17" s="64"/>
      <c r="F17" s="29"/>
    </row>
    <row r="18" spans="1:6" x14ac:dyDescent="0.3">
      <c r="A18" s="208"/>
      <c r="B18" s="31" t="s">
        <v>45</v>
      </c>
      <c r="C18" s="109">
        <f>35.56/3335.348*1000</f>
        <v>10.661556155459641</v>
      </c>
      <c r="D18" s="109">
        <f>0.7594/3335.348*1000</f>
        <v>0.22768238876423089</v>
      </c>
      <c r="E18" s="64"/>
      <c r="F18" s="29"/>
    </row>
    <row r="19" spans="1:6" ht="28.8" x14ac:dyDescent="0.3">
      <c r="A19" s="209"/>
      <c r="B19" s="65" t="s">
        <v>124</v>
      </c>
      <c r="C19" s="110">
        <v>89149</v>
      </c>
      <c r="D19" s="111"/>
      <c r="E19" s="64"/>
      <c r="F19" s="29"/>
    </row>
    <row r="20" spans="1:6" ht="29.4" customHeight="1" x14ac:dyDescent="0.3">
      <c r="A20" s="210"/>
      <c r="B20" s="32" t="s">
        <v>41</v>
      </c>
      <c r="C20" s="94"/>
      <c r="D20" s="94"/>
      <c r="E20" s="64"/>
      <c r="F20" s="29"/>
    </row>
    <row r="21" spans="1:6" x14ac:dyDescent="0.3">
      <c r="A21" s="211"/>
      <c r="B21" s="32" t="s">
        <v>42</v>
      </c>
      <c r="C21" s="94"/>
      <c r="D21" s="94"/>
      <c r="E21" s="64"/>
      <c r="F21" s="29"/>
    </row>
    <row r="22" spans="1:6" x14ac:dyDescent="0.3">
      <c r="A22" s="211"/>
      <c r="B22" s="32" t="s">
        <v>43</v>
      </c>
      <c r="C22" s="94"/>
      <c r="D22" s="94"/>
      <c r="E22" s="64"/>
      <c r="F22" s="29"/>
    </row>
    <row r="23" spans="1:6" x14ac:dyDescent="0.3">
      <c r="A23" s="211"/>
      <c r="B23" s="32" t="s">
        <v>44</v>
      </c>
      <c r="C23" s="94"/>
      <c r="D23" s="94"/>
      <c r="E23" s="64"/>
      <c r="F23" s="29"/>
    </row>
    <row r="24" spans="1:6" x14ac:dyDescent="0.3">
      <c r="A24" s="211"/>
      <c r="B24" s="32" t="s">
        <v>45</v>
      </c>
      <c r="C24" s="94"/>
      <c r="D24" s="94"/>
      <c r="E24" s="64"/>
      <c r="F24" s="29"/>
    </row>
    <row r="25" spans="1:6" ht="28.8" x14ac:dyDescent="0.3">
      <c r="A25" s="212"/>
      <c r="B25" s="65" t="s">
        <v>124</v>
      </c>
      <c r="C25" s="94"/>
      <c r="D25" s="44"/>
    </row>
  </sheetData>
  <mergeCells count="5">
    <mergeCell ref="B1:D1"/>
    <mergeCell ref="A3:D3"/>
    <mergeCell ref="A14:A19"/>
    <mergeCell ref="A20:A25"/>
    <mergeCell ref="D11:E11"/>
  </mergeCells>
  <pageMargins left="0.7" right="0.7" top="0.75" bottom="0.75" header="0.3" footer="0.3"/>
  <pageSetup paperSize="8" scale="94"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zoomScale="90" zoomScaleNormal="90" zoomScaleSheetLayoutView="90" workbookViewId="0">
      <selection activeCell="B18" sqref="B18"/>
    </sheetView>
  </sheetViews>
  <sheetFormatPr defaultRowHeight="14.4" x14ac:dyDescent="0.3"/>
  <cols>
    <col min="1" max="1" width="53.44140625" style="3" customWidth="1"/>
    <col min="2" max="2" width="25.33203125" style="118"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126</v>
      </c>
      <c r="B1" s="202" t="str">
        <f>Ūdenssaimniec_ESOŠS_VĒRTĒJUMS!B1</f>
        <v>JELGAVAS PILSĒTA</v>
      </c>
      <c r="C1" s="203"/>
      <c r="D1" s="43"/>
    </row>
    <row r="2" spans="1:4" ht="21.75" customHeight="1" x14ac:dyDescent="0.3">
      <c r="A2" s="5"/>
      <c r="B2" s="112"/>
      <c r="C2" s="6"/>
    </row>
    <row r="3" spans="1:4" s="4" customFormat="1" ht="18" customHeight="1" x14ac:dyDescent="0.3">
      <c r="A3" s="204" t="s">
        <v>53</v>
      </c>
      <c r="B3" s="204"/>
      <c r="C3" s="204"/>
    </row>
    <row r="4" spans="1:4" s="36" customFormat="1" ht="30" customHeight="1" x14ac:dyDescent="0.3">
      <c r="A4" s="37" t="s">
        <v>52</v>
      </c>
      <c r="B4" s="73" t="s">
        <v>131</v>
      </c>
      <c r="C4" s="25"/>
    </row>
    <row r="5" spans="1:4" s="36" customFormat="1" ht="30" customHeight="1" x14ac:dyDescent="0.3">
      <c r="A5" s="37" t="s">
        <v>167</v>
      </c>
      <c r="B5" s="89">
        <v>10481000</v>
      </c>
      <c r="C5" s="25"/>
    </row>
    <row r="6" spans="1:4" s="36" customFormat="1" ht="48" customHeight="1" x14ac:dyDescent="0.3">
      <c r="A6" s="37" t="s">
        <v>91</v>
      </c>
      <c r="B6" s="89">
        <v>98733</v>
      </c>
      <c r="C6" s="25"/>
      <c r="D6" s="35"/>
    </row>
    <row r="7" spans="1:4" s="36" customFormat="1" ht="64.8" customHeight="1" x14ac:dyDescent="0.3">
      <c r="A7" s="37" t="s">
        <v>90</v>
      </c>
      <c r="B7" s="117" t="s">
        <v>201</v>
      </c>
      <c r="C7" s="151" t="s">
        <v>202</v>
      </c>
      <c r="D7" s="35"/>
    </row>
    <row r="8" spans="1:4" s="36" customFormat="1" ht="28.8" x14ac:dyDescent="0.3">
      <c r="A8" s="37" t="s">
        <v>72</v>
      </c>
      <c r="B8" s="89" t="s">
        <v>145</v>
      </c>
      <c r="C8" s="25"/>
      <c r="D8" s="35"/>
    </row>
    <row r="9" spans="1:4" s="36" customFormat="1" x14ac:dyDescent="0.3">
      <c r="A9" s="40"/>
      <c r="B9" s="114"/>
      <c r="C9" s="41"/>
      <c r="D9" s="35"/>
    </row>
    <row r="10" spans="1:4" ht="29.4" customHeight="1" x14ac:dyDescent="0.3">
      <c r="A10" s="33" t="s">
        <v>49</v>
      </c>
      <c r="B10" s="115" t="s">
        <v>154</v>
      </c>
      <c r="C10" s="100" t="s">
        <v>189</v>
      </c>
    </row>
    <row r="11" spans="1:4" x14ac:dyDescent="0.3">
      <c r="A11" s="19" t="s">
        <v>51</v>
      </c>
      <c r="B11" s="113">
        <v>0</v>
      </c>
      <c r="C11" s="155"/>
    </row>
    <row r="12" spans="1:4" x14ac:dyDescent="0.3">
      <c r="A12" s="19" t="s">
        <v>50</v>
      </c>
      <c r="B12" s="113">
        <v>0</v>
      </c>
      <c r="C12" s="105"/>
    </row>
    <row r="13" spans="1:4" ht="57.6" x14ac:dyDescent="0.3">
      <c r="A13" s="38" t="s">
        <v>125</v>
      </c>
      <c r="B13" s="153">
        <v>4.9400000000000004</v>
      </c>
      <c r="C13" s="156" t="s">
        <v>196</v>
      </c>
    </row>
    <row r="14" spans="1:4" x14ac:dyDescent="0.3">
      <c r="A14" s="38" t="s">
        <v>92</v>
      </c>
      <c r="B14" s="89">
        <v>2188031</v>
      </c>
      <c r="C14" s="25"/>
    </row>
    <row r="15" spans="1:4" x14ac:dyDescent="0.3">
      <c r="A15" s="51" t="s">
        <v>93</v>
      </c>
      <c r="B15" s="116">
        <v>2241573</v>
      </c>
      <c r="C15" s="25"/>
    </row>
    <row r="16" spans="1:4" ht="86.4" x14ac:dyDescent="0.3">
      <c r="A16" s="49" t="s">
        <v>57</v>
      </c>
      <c r="B16" s="117" t="s">
        <v>172</v>
      </c>
      <c r="C16" s="50"/>
      <c r="D16" s="34"/>
    </row>
    <row r="17" spans="1:4" ht="28.8" x14ac:dyDescent="0.3">
      <c r="A17" s="49" t="s">
        <v>20</v>
      </c>
      <c r="B17" s="119" t="s">
        <v>164</v>
      </c>
      <c r="C17" s="50"/>
    </row>
    <row r="18" spans="1:4" ht="72" x14ac:dyDescent="0.3">
      <c r="A18" s="49" t="s">
        <v>77</v>
      </c>
      <c r="B18" s="132" t="s">
        <v>165</v>
      </c>
      <c r="C18" s="50"/>
      <c r="D18" s="43"/>
    </row>
    <row r="19" spans="1:4" ht="15.6" customHeight="1" x14ac:dyDescent="0.3">
      <c r="A19" s="214" t="s">
        <v>54</v>
      </c>
      <c r="B19" s="215"/>
      <c r="C19" s="214"/>
    </row>
    <row r="20" spans="1:4" x14ac:dyDescent="0.3">
      <c r="A20" s="33" t="s">
        <v>55</v>
      </c>
      <c r="B20" s="115" t="s">
        <v>155</v>
      </c>
      <c r="C20" s="25"/>
    </row>
    <row r="21" spans="1:4" x14ac:dyDescent="0.3">
      <c r="A21" s="38" t="s">
        <v>94</v>
      </c>
      <c r="B21" s="89">
        <v>1578232</v>
      </c>
      <c r="C21" s="25"/>
    </row>
    <row r="22" spans="1:4" x14ac:dyDescent="0.3">
      <c r="A22" s="38" t="s">
        <v>95</v>
      </c>
      <c r="B22" s="89">
        <v>1588877</v>
      </c>
      <c r="C22" s="25"/>
    </row>
    <row r="23" spans="1:4" ht="86.4" x14ac:dyDescent="0.3">
      <c r="A23" s="39" t="s">
        <v>56</v>
      </c>
      <c r="B23" s="117" t="s">
        <v>146</v>
      </c>
      <c r="C23" s="25"/>
    </row>
    <row r="24" spans="1:4" ht="28.8" x14ac:dyDescent="0.3">
      <c r="A24" s="39" t="s">
        <v>20</v>
      </c>
      <c r="B24" s="119" t="s">
        <v>164</v>
      </c>
      <c r="C24" s="25"/>
    </row>
    <row r="25" spans="1:4" ht="57.6" x14ac:dyDescent="0.3">
      <c r="A25" s="39" t="s">
        <v>58</v>
      </c>
      <c r="B25" s="132" t="s">
        <v>166</v>
      </c>
      <c r="C25" s="25"/>
    </row>
    <row r="26" spans="1:4" x14ac:dyDescent="0.3">
      <c r="A26" s="43"/>
    </row>
  </sheetData>
  <mergeCells count="3">
    <mergeCell ref="B1:C1"/>
    <mergeCell ref="A3:C3"/>
    <mergeCell ref="A19:C19"/>
  </mergeCells>
  <pageMargins left="0.7" right="0.7" top="0.75" bottom="0.75" header="0.3" footer="0.3"/>
  <pageSetup paperSize="9" scale="83"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3</vt:i4>
      </vt:variant>
    </vt:vector>
  </HeadingPairs>
  <TitlesOfParts>
    <vt:vector size="8" baseType="lpstr">
      <vt:lpstr>Investiciju_plans_POST2020</vt:lpstr>
      <vt:lpstr>Par aglo. un dec.kan.</vt:lpstr>
      <vt:lpstr>Ūdenssaimniec_ESOŠS_VĒRTĒJUMS</vt:lpstr>
      <vt:lpstr>NAI_esošais_vērtējums</vt:lpstr>
      <vt:lpstr>Ekonomiskais_novērtējums</vt:lpstr>
      <vt:lpstr>Investiciju_plans_POST2020!Drukas_apgabals</vt:lpstr>
      <vt:lpstr>'Par aglo. un dec.kan.'!Drukas_apgabals</vt:lpstr>
      <vt:lpstr>Ūdenssaimniec_ESOŠS_VĒRTĒJUMS!Drukas_apgabals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2020-03-24T12:52:01Z</dcterms:modified>
</cp:coreProperties>
</file>