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F008DC93-88B0-4B67-A55F-638BBD151526}"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Investiciju_plans_POST2020!$A$1:$H$40</definedName>
    <definedName name="_xlnm.Print_Area" localSheetId="2">Ūdenssaimniec_ESOŠS_VĒRTĒJUMS!$A$1:$H$44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8" l="1"/>
  <c r="H31" i="1" l="1"/>
  <c r="H29" i="1"/>
  <c r="H22" i="1"/>
  <c r="H20" i="1"/>
  <c r="H14" i="1"/>
  <c r="H12" i="1"/>
  <c r="D14" i="1"/>
  <c r="D13" i="1"/>
  <c r="D12" i="1"/>
  <c r="D29" i="1"/>
  <c r="D24" i="1"/>
  <c r="D22" i="1"/>
  <c r="D21" i="1"/>
  <c r="D20" i="1"/>
  <c r="B20" i="9" l="1"/>
  <c r="B10" i="9" l="1"/>
  <c r="H35" i="1" l="1"/>
  <c r="H28" i="1"/>
  <c r="H23" i="1"/>
  <c r="H15" i="1"/>
  <c r="H11" i="1"/>
  <c r="C27" i="7" l="1"/>
  <c r="C26" i="7"/>
  <c r="B1" i="9"/>
  <c r="B1" i="8"/>
  <c r="C11" i="9"/>
  <c r="C6" i="8"/>
  <c r="C7" i="7"/>
  <c r="C8" i="7"/>
  <c r="D23" i="1" l="1"/>
  <c r="D15" i="1"/>
  <c r="D28" i="1"/>
  <c r="D19" i="1"/>
  <c r="D35" i="1"/>
  <c r="D11" i="1" l="1"/>
</calcChain>
</file>

<file path=xl/sharedStrings.xml><?xml version="1.0" encoding="utf-8"?>
<sst xmlns="http://schemas.openxmlformats.org/spreadsheetml/2006/main" count="287" uniqueCount="221">
  <si>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</si>
  <si>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</si>
  <si>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</si>
  <si>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</si>
  <si>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</si>
  <si>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</si>
  <si>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</si>
  <si>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</si>
  <si>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</si>
  <si>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</si>
  <si>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</si>
  <si>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</si>
  <si>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</si>
  <si>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</si>
  <si>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</si>
  <si>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</si>
  <si>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</si>
  <si>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</si>
  <si>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</si>
  <si>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</si>
  <si>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</si>
  <si>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</si>
  <si>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</si>
  <si>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</si>
  <si>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</si>
  <si>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</si>
  <si>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</si>
  <si>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</si>
  <si>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</si>
  <si>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</si>
  <si>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</si>
  <si>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</si>
  <si>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</si>
  <si>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</si>
  <si>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</si>
  <si>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</si>
  <si>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</si>
  <si>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</si>
  <si>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</si>
  <si>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</si>
  <si>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</si>
  <si>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</si>
  <si>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</si>
  <si>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</si>
  <si>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</si>
  <si>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</si>
  <si>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</si>
  <si>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</si>
  <si>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</si>
  <si>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</si>
  <si>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</si>
  <si>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</si>
  <si>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</si>
  <si>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</si>
  <si>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</si>
  <si>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</si>
  <si>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</si>
  <si>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</si>
  <si>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</si>
  <si>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</si>
  <si>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</si>
  <si>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</si>
  <si>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</si>
  <si>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</si>
  <si>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</si>
  <si>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</si>
  <si>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</si>
  <si>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</si>
  <si>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</si>
  <si>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</si>
  <si>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</si>
  <si>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</si>
  <si>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</si>
  <si>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</si>
  <si>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</si>
  <si>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</si>
  <si>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</si>
  <si>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</si>
  <si>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</si>
  <si>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</si>
  <si>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</si>
  <si>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</si>
  <si>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</si>
  <si>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</si>
  <si>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</si>
  <si>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</si>
  <si>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</si>
  <si>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</si>
  <si>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</si>
  <si>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</si>
  <si>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</si>
  <si>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</si>
  <si>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</si>
  <si>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</si>
  <si>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</si>
  <si>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</si>
  <si>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</si>
  <si>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</si>
  <si>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</si>
  <si>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</si>
  <si>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</si>
  <si>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</si>
  <si>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</si>
  <si>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</si>
  <si>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</si>
  <si>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</si>
  <si>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</si>
  <si>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</si>
  <si>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</si>
  <si>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</si>
  <si>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</si>
  <si>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</si>
  <si>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</si>
  <si>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</si>
  <si>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</si>
  <si>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</si>
  <si>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</si>
  <si>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</si>
  <si>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</si>
  <si>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</si>
  <si>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</si>
  <si>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</si>
  <si>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</si>
  <si>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</si>
  <si>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</si>
  <si>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</si>
  <si>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</si>
  <si>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</si>
  <si>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</si>
  <si>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</si>
  <si>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</si>
  <si>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</si>
  <si>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</si>
  <si>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</si>
  <si>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</si>
  <si>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</si>
  <si>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</si>
  <si>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</si>
  <si>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</si>
  <si>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</si>
  <si>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</si>
  <si>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</si>
  <si>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</si>
  <si>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</si>
  <si>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</si>
  <si>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</si>
  <si>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r>
      <t xml:space="preserve">2012. gada 25. janvāra lēmums Nr.2; </t>
    </r>
    <r>
      <rPr>
        <sz val="11"/>
        <color theme="1"/>
        <rFont val="Calibri"/>
        <family val="2"/>
        <charset val="186"/>
      </rPr>
      <t>§</t>
    </r>
    <r>
      <rPr>
        <sz val="11"/>
        <color theme="1"/>
        <rFont val="Calibri"/>
        <family val="2"/>
      </rPr>
      <t xml:space="preserve"> 2</t>
    </r>
  </si>
  <si>
    <t>Plānotas izmaiņas: a.) paplašināt teritoriju saskaņā ar viz. materiālu ; b.)no  esošās aglomerācijas teritorijas izslēgt vietas, kur nav ekonomiski pamatoti ierīkot centralizēto K sistēmu</t>
  </si>
  <si>
    <t xml:space="preserve"> līdz 2021.gada 31.decembrim </t>
  </si>
  <si>
    <t xml:space="preserve"> Veiks SIA "SALTAVOTS", </t>
  </si>
  <si>
    <t>Ir, uztur pašvaldība, atrodams: https://www.sigulda.lv/public/lat/noderigi/asenizacijas_pakalpojuma_sniedzeji_novada/</t>
  </si>
  <si>
    <r>
      <t>Ir -2019.gada 13.jūnijā Nr.17
APSTIPRINĀTI
ar Siguldas novada domes
2019.gada 13.jūnija
lēmumu (prot.Nr.9, 2.§)
PRECIZĒTI
ar Siguldas novada pašvaldības domes
2019.gada 15.augusta
lēmumu (prot.Nr.11, 2.§)</t>
    </r>
    <r>
      <rPr>
        <u/>
        <sz val="11"/>
        <color theme="1"/>
        <rFont val="Calibri"/>
        <family val="2"/>
        <charset val="186"/>
        <scheme val="minor"/>
      </rPr>
      <t>file:///C:/Users/user/Downloads/2019.gada_13.j%C5%ABnija_saisto%C5%A1i_noteikumi_Nr.17_Par_decentraliz%C4%93to_kanaliz%C4%81cijas_pakalpojumu_snieg%C5%A1anas_un_uzskaites_k%C4%81rt%C4%ABbu_Siguldas_novad%C4%81.pdf</t>
    </r>
  </si>
  <si>
    <r>
      <t xml:space="preserve">Kopējais iedzīvotāju skaits pilsētā (ciemā) </t>
    </r>
    <r>
      <rPr>
        <b/>
        <sz val="12"/>
        <color rgb="FFFF0000"/>
        <rFont val="Calibri"/>
        <family val="2"/>
        <scheme val="minor"/>
      </rPr>
      <t>(01.01.2018)/</t>
    </r>
    <r>
      <rPr>
        <b/>
        <sz val="12"/>
        <color theme="9" tint="0.39997558519241921"/>
        <rFont val="Calibri"/>
        <family val="2"/>
        <charset val="186"/>
        <scheme val="minor"/>
      </rPr>
      <t>uz 01.01.2019.</t>
    </r>
  </si>
  <si>
    <t>SIA "SALTAVOTS"</t>
  </si>
  <si>
    <t>71,85</t>
  </si>
  <si>
    <t>213,00</t>
  </si>
  <si>
    <t>505,25</t>
  </si>
  <si>
    <t>219,50</t>
  </si>
  <si>
    <t>8,43</t>
  </si>
  <si>
    <t>9,86</t>
  </si>
  <si>
    <t>42,17</t>
  </si>
  <si>
    <t>13,12</t>
  </si>
  <si>
    <t>12,02</t>
  </si>
  <si>
    <t>1,64</t>
  </si>
  <si>
    <t>Ū sag. iek. Saules iela 6, Sigulda, Siguldas novads</t>
  </si>
  <si>
    <t>atsevisķi neuzskaita</t>
  </si>
  <si>
    <t>Saules iela 6, Sigulda, Siguldas novads</t>
  </si>
  <si>
    <t>Urbums Nr.1 Paceplīši 2, Sigulda, Siguldas novads</t>
  </si>
  <si>
    <t>2001 /2008</t>
  </si>
  <si>
    <t>126m3/h</t>
  </si>
  <si>
    <t>1400 (katrs pa 700)</t>
  </si>
  <si>
    <t>36 m3/h</t>
  </si>
  <si>
    <t>90 m3/h</t>
  </si>
  <si>
    <t>25,2 m3/h</t>
  </si>
  <si>
    <t>72 m3/h</t>
  </si>
  <si>
    <t>Urbums Nr.2  Paceplīši 2, Sigulda, Siguldas novads</t>
  </si>
  <si>
    <t>Urbums Nr.3 Paceplīši 2, Sigulda, Siguldas novads</t>
  </si>
  <si>
    <t>Urbums Nr.4 Paceplīši 2, Sigulda, Siguldas novads</t>
  </si>
  <si>
    <t xml:space="preserve">Jaunais tarifs, kas spēkā ar 2019. gada 1. oktobri </t>
  </si>
  <si>
    <t>Jā, Stratēģija 2018. -2022.gadam</t>
  </si>
  <si>
    <t>93(119)</t>
  </si>
  <si>
    <t>200 (449)</t>
  </si>
  <si>
    <t>77,632</t>
  </si>
  <si>
    <t>Noteiktais ūdens zudumu apjoms (tīklos), %, 2019.g.</t>
  </si>
  <si>
    <t>ŪDENSTORNIS ražošanā nav nepieciešams</t>
  </si>
  <si>
    <r>
      <t xml:space="preserve">Citi objekti 
(piem., </t>
    </r>
    <r>
      <rPr>
        <i/>
        <sz val="10"/>
        <color rgb="FFFF0000"/>
        <rFont val="Calibri"/>
        <family val="2"/>
        <scheme val="minor"/>
      </rPr>
      <t>asenizācijas pieņemšanas punkti</t>
    </r>
    <r>
      <rPr>
        <i/>
        <sz val="10"/>
        <color theme="1"/>
        <rFont val="Calibri"/>
        <family val="2"/>
        <charset val="186"/>
        <scheme val="minor"/>
      </rPr>
      <t>)</t>
    </r>
  </si>
  <si>
    <t>12 (39)</t>
  </si>
  <si>
    <t>1 asenizācijas pieņemšanas punkts</t>
  </si>
  <si>
    <t>1- centrālās kanalizācijas sūkņu stacijas pārbūve. Izbūvei nav piesaistīts KF finansējums</t>
  </si>
  <si>
    <t>7658/ info no Ū-2</t>
  </si>
  <si>
    <t>Par 2018. gadu</t>
  </si>
  <si>
    <t>Par šīm 20 vietām ir līgumi. Problēma - nav LK sistēmas, kur no īpašumiem  (it īpaši daudzdzīvokļu mājām) novadīt lietus ūdeņus</t>
  </si>
  <si>
    <t>20/ Faktiski pieslēgumu vietu ir vairāk</t>
  </si>
  <si>
    <t xml:space="preserve"> Attīrīti 787454m3,tajā skaitā  LK notekūdeņi 205246 m3</t>
  </si>
  <si>
    <t xml:space="preserve">4-artēziskie urbumi </t>
  </si>
  <si>
    <t>1-noslēgts dūņu kompostēšnas komplekss</t>
  </si>
  <si>
    <t>1- bioloģiskā iek.</t>
  </si>
  <si>
    <t xml:space="preserve">file:///C:/Users/user/Downloads/2016.gada_3.augusta_saisto%C5%A1ie_noteikumi_Nr.25_Par_l%C4%ABdzfinans%C4%93jumu_dz%C4%ABvojamo_m%C4%81ju_piesl%C4%93g%C5%A1anai_centraliz%C4%93tajai_%C5%ABdensapg%C4%81des_vai_kanaliz%C4%81cijas_sist%C4%93mai%20(2).pdf </t>
  </si>
  <si>
    <t xml:space="preserve">Ir .  03.08.2016. saistošie not. Nr.25., atbalstu saņēmuši 15 mājsaimniecības </t>
  </si>
  <si>
    <t>Ūdenssaimniecības uzņēmuma nosaukums</t>
  </si>
  <si>
    <t>SIA "Saltavots"</t>
  </si>
  <si>
    <t>Anketas aizpildīšanas datums</t>
  </si>
  <si>
    <t>27.01.20120.</t>
  </si>
  <si>
    <t>Sanāksmē no ūdenssaimniecības uzņēmuma un/vai domes piedalās</t>
  </si>
  <si>
    <t>Ivars Ķiksis, Guntars, pašvaldība - 2 cilv.</t>
  </si>
  <si>
    <t>Kontakti anketas datu saskaņošanai vai precizēšanai, gadījumā ja tiek konstatēts, ka sagatavotā informācija ir nepilnīga</t>
  </si>
  <si>
    <t>Silvija Zaharāne</t>
  </si>
  <si>
    <t xml:space="preserve"> Nav informācijas- 29.08.2012. Siguldas novada Domes lēmumu „Par Siguldas novada Teritorijas plānojuma un Vides pārskata apstiprināšanu” (protokols Nr.15, 1.§) ir apstiprināts Siguldas novada Teritorijas plānojums 2012.–2024.gadam un izdoti saistošie noteikumi Nr.21 „Siguldas novada Teritorijas plānojuma 2012.–2024.gadam Grafiskā daļa un Teritorijas izmantošanas un apbūves noteikumi”.</t>
  </si>
  <si>
    <t>CSP Pierīga - 590.78</t>
  </si>
  <si>
    <t>CSP Siguldas novadā -2.91</t>
  </si>
  <si>
    <t>Infiltrācija ir daudz un tīkli ir liela daļa veca. Akas vecās sabrūk, koku saknes. Aku lūkas no ielām. Šeit ir arī aizsērējumi,  Tie kam ir virs 50 gadiem - parādās rekonstrukcijas vajadzība šeit.</t>
  </si>
  <si>
    <t>Tikai NAI ir pieņemšanas punkts, 4m3 dienā var paņemt pēc jaudām - 800m3 gadā varētu. Ir uzskaite un paši ņem analīzes. 2001.gadā celts un fiziski nolietojies</t>
  </si>
  <si>
    <t>Ir, ap 26% no kopējās NAI plūsmas</t>
  </si>
  <si>
    <t>NAI bioloģiskā jauda ir par maz (N tieši), hidrauliskā jauda ir OK. Pēta iemeslus, kāpēc ir slāpeklis ienāk daudz - no kurienes. Lielrīga ir adminstratīvā lieta par šo. Ēdināšanas uzņēmumi??</t>
  </si>
  <si>
    <t xml:space="preserve">4m3 var paņemt - vairāk nevar, jo NAI nevar attīrīt. Liks aerāciju papildus pieņemšanas kamerā, jo augstas koncentrācijas. Papildus tilpni būvēs 2020.lai var atšķaidīt pirms padošanas. Būs investīcijas. </t>
  </si>
  <si>
    <t>Šobrīd neuzglabā NAI, ved prom uzreiz zemniekiem. NAI ir dūnu lauks, bet jumta = pirmajā gadā pilns un viss salija - nevar ne sūknēt, ne ar traktoru. Pagaidu lauks ar salmiem. 180m no NAI ir mājas - smakas, no dūņu lauka.  Pārbūvēt pieņemšanas vietu un avārijas gadījumiem maisos likt. Blakus vēl vienu lauku ar jumtu, kur maisus uzglabā un pēc tam transportē.</t>
  </si>
  <si>
    <t>Pašvaldības ieguldījums pamatkapitālā, pašu līdzēkļi vai aizņēmums.</t>
  </si>
  <si>
    <t>Sedz izmaksas</t>
  </si>
  <si>
    <t>SIGULDA</t>
  </si>
  <si>
    <t>NAI tehnoloģija neļauj mainīt aerāciju, jo nāk viena caur otru.</t>
  </si>
  <si>
    <t>Ir izstrādāta SIA "SALTAVOTS"  Vidēja termiņa darbības stratēģija
par periodu no 2018. līdz 2022. gadam. apstiprināta ar 04.10.2018.
Siguldas novada domes lēmums ( prot.Nr.14, 2.§) apstiprinājusi  04.10.2018. file:///C:/Users/user/Downloads/4.oktobris__2018%20(1).pdf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</si>
</sst>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theme="1"/>
      <name val="Calibri"/>
      <family val="2"/>
      <charset val="186"/>
    </font>
    <font>
      <sz val="11"/>
      <color theme="1"/>
      <name val="Calibri"/>
      <family val="2"/>
    </font>
    <font>
      <u/>
      <sz val="11"/>
      <color theme="1"/>
      <name val="Calibri"/>
      <family val="2"/>
      <charset val="186"/>
      <scheme val="minor"/>
    </font>
    <font>
      <b/>
      <sz val="12"/>
      <color theme="9" tint="0.39997558519241921"/>
      <name val="Calibri"/>
      <family val="2"/>
      <charset val="186"/>
      <scheme val="minor"/>
    </font>
    <font>
      <sz val="11"/>
      <name val="Times New Roman"/>
      <family val="1"/>
      <charset val="186"/>
    </font>
    <font>
      <i/>
      <sz val="10"/>
      <color rgb="FFFF0000"/>
      <name val="Calibri"/>
      <family val="2"/>
      <scheme val="minor"/>
    </font>
    <font>
      <i/>
      <sz val="10"/>
      <name val="Calibri"/>
      <family val="2"/>
      <charset val="186"/>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2" fillId="0" borderId="0"/>
    <xf numFmtId="0" fontId="32" fillId="0" borderId="0" applyNumberFormat="0" applyFill="0" applyBorder="0" applyAlignment="0" applyProtection="0"/>
  </cellStyleXfs>
  <cellXfs count="16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0" fillId="4" borderId="0" xfId="0" applyFill="1" applyAlignment="1">
      <alignment wrapText="1"/>
    </xf>
    <xf numFmtId="3" fontId="18" fillId="4" borderId="1" xfId="0" applyNumberFormat="1" applyFont="1" applyFill="1" applyBorder="1" applyAlignment="1">
      <alignment vertical="top"/>
    </xf>
    <xf numFmtId="0" fontId="20" fillId="0" borderId="0" xfId="0" applyFont="1"/>
    <xf numFmtId="0" fontId="20" fillId="7" borderId="0" xfId="0" applyFont="1" applyFill="1"/>
    <xf numFmtId="4" fontId="0" fillId="4" borderId="1" xfId="0" applyNumberFormat="1" applyFill="1" applyBorder="1" applyAlignment="1">
      <alignment vertical="top"/>
    </xf>
    <xf numFmtId="164" fontId="3" fillId="4" borderId="1" xfId="0" applyNumberFormat="1" applyFont="1" applyFill="1" applyBorder="1" applyAlignment="1">
      <alignment vertical="top"/>
    </xf>
    <xf numFmtId="0" fontId="29" fillId="4" borderId="1" xfId="0" applyFont="1" applyFill="1" applyBorder="1" applyAlignment="1">
      <alignment vertical="top"/>
    </xf>
    <xf numFmtId="164" fontId="0" fillId="4" borderId="1" xfId="0" applyNumberFormat="1" applyFill="1" applyBorder="1" applyAlignment="1">
      <alignment horizontal="right" vertical="top"/>
    </xf>
    <xf numFmtId="0" fontId="0" fillId="4" borderId="1" xfId="0" applyFill="1" applyBorder="1" applyAlignment="1">
      <alignment wrapText="1"/>
    </xf>
    <xf numFmtId="0" fontId="3" fillId="4" borderId="1" xfId="0" applyFont="1" applyFill="1" applyBorder="1" applyAlignment="1">
      <alignment vertical="top" wrapText="1"/>
    </xf>
    <xf numFmtId="0" fontId="31" fillId="0" borderId="1" xfId="0" applyFont="1" applyBorder="1" applyAlignment="1">
      <alignment horizontal="right" vertical="top" wrapText="1"/>
    </xf>
    <xf numFmtId="3" fontId="20" fillId="4" borderId="1" xfId="0" applyNumberFormat="1" applyFont="1" applyFill="1" applyBorder="1" applyAlignment="1">
      <alignment vertical="top" wrapText="1"/>
    </xf>
    <xf numFmtId="0" fontId="3" fillId="4" borderId="1" xfId="0" applyFont="1" applyFill="1" applyBorder="1" applyAlignment="1">
      <alignment horizontal="center" vertical="top"/>
    </xf>
    <xf numFmtId="3" fontId="14" fillId="4" borderId="1" xfId="0" applyNumberFormat="1" applyFont="1" applyFill="1" applyBorder="1" applyAlignment="1">
      <alignment horizontal="right" wrapText="1"/>
    </xf>
    <xf numFmtId="0" fontId="0" fillId="0" borderId="4" xfId="0" applyBorder="1" applyAlignment="1">
      <alignment horizontal="center" vertical="center"/>
    </xf>
    <xf numFmtId="0" fontId="7" fillId="3" borderId="6" xfId="0" applyFont="1" applyFill="1" applyBorder="1" applyAlignment="1">
      <alignment horizontal="center" vertical="center" wrapText="1"/>
    </xf>
    <xf numFmtId="0" fontId="7" fillId="3" borderId="23" xfId="0" applyFont="1" applyFill="1" applyBorder="1" applyAlignment="1">
      <alignment horizontal="center" vertical="center" wrapText="1"/>
    </xf>
    <xf numFmtId="3" fontId="0" fillId="4" borderId="7" xfId="0" applyNumberFormat="1" applyFill="1" applyBorder="1" applyAlignment="1">
      <alignment vertical="top" wrapText="1"/>
    </xf>
    <xf numFmtId="0" fontId="21" fillId="4"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3" fontId="0" fillId="4" borderId="1" xfId="0" applyNumberFormat="1" applyFont="1" applyFill="1" applyBorder="1" applyAlignment="1">
      <alignment vertical="top" wrapText="1"/>
    </xf>
    <xf numFmtId="0" fontId="0" fillId="4" borderId="1" xfId="0" applyFont="1" applyFill="1" applyBorder="1" applyAlignment="1">
      <alignment vertical="top" wrapText="1"/>
    </xf>
    <xf numFmtId="0" fontId="20" fillId="0" borderId="1" xfId="0" applyFont="1" applyBorder="1" applyAlignment="1">
      <alignment wrapText="1"/>
    </xf>
    <xf numFmtId="0" fontId="7" fillId="0" borderId="0" xfId="0" applyFont="1" applyFill="1" applyBorder="1" applyAlignment="1">
      <alignment horizontal="center" vertical="center" wrapText="1"/>
    </xf>
    <xf numFmtId="0" fontId="0" fillId="0" borderId="0" xfId="0" applyFill="1" applyBorder="1" applyAlignment="1">
      <alignment wrapText="1"/>
    </xf>
    <xf numFmtId="3" fontId="20" fillId="0" borderId="1" xfId="0" applyNumberFormat="1" applyFont="1" applyFill="1" applyBorder="1" applyAlignment="1">
      <alignment vertical="top"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0" borderId="16" xfId="0" applyFont="1" applyBorder="1" applyAlignment="1">
      <alignment horizontal="right" vertical="top"/>
    </xf>
    <xf numFmtId="0" fontId="3" fillId="0" borderId="17"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0" fillId="4" borderId="4" xfId="0" applyFont="1" applyFill="1" applyBorder="1" applyAlignment="1">
      <alignment horizontal="center" vertical="center"/>
    </xf>
    <xf numFmtId="0" fontId="0" fillId="4" borderId="5" xfId="0" applyFont="1" applyFill="1" applyBorder="1" applyAlignment="1">
      <alignment horizontal="center" vertical="center"/>
    </xf>
    <xf numFmtId="0" fontId="0" fillId="4" borderId="22" xfId="0" applyFont="1" applyFill="1" applyBorder="1" applyAlignment="1">
      <alignment horizontal="center" vertical="center"/>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9" borderId="1" xfId="0" applyFont="1" applyFill="1" applyBorder="1" applyAlignment="1">
      <alignment horizont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32" fillId="0" borderId="8" xfId="2" applyFill="1" applyBorder="1" applyAlignment="1">
      <alignment horizontal="center" wrapText="1"/>
    </xf>
    <xf numFmtId="0" fontId="32" fillId="0" borderId="10" xfId="2" applyFill="1" applyBorder="1" applyAlignment="1">
      <alignment horizontal="center" wrapText="1"/>
    </xf>
    <xf numFmtId="0" fontId="0" fillId="4" borderId="1" xfId="0"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6" fillId="0" borderId="2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Hipersaite" xfId="2" builtinId="8"/>
    <cellStyle name="Normal 2" xfId="1" xr:uid="{00000000-0005-0000-0000-000001000000}"/>
    <cellStyle name="Parasts" xfId="0" builtinId="0"/>
  </cellStyles>
  <dxfs count="0"/>
  <tableStyles count="0" defaultTableStyle="TableStyleMedium2" defaultPivotStyle="PivotStyleMedium9"/>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user\Downloads\2016.gada_3.augusta_saisto&#197;&#161;ie_noteikumi_Nr.25_Par_l&#196;&#171;dzfinans&#196;&#147;jumu_dz&#196;&#171;vojamo_m&#196;&#129;ju_piesl&#196;&#147;g&#197;&#161;anai_centraliz&#196;&#147;tajai_&#197;&#171;densapg&#196;&#129;des_vai_kanaliz&#196;&#129;cijas_sist&#196;&#147;mai%20(2).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4"/>
  <sheetViews>
    <sheetView tabSelected="1" view="pageBreakPreview" topLeftCell="A24" zoomScale="60" zoomScaleNormal="90" workbookViewId="0">
      <selection activeCell="B32" sqref="B32"/>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29.4" thickBot="1" x14ac:dyDescent="0.35">
      <c r="A1" s="7" t="s">
        <v>143</v>
      </c>
      <c r="B1" s="133" t="s">
        <v>218</v>
      </c>
      <c r="C1" s="134"/>
      <c r="D1" s="135"/>
    </row>
    <row r="2" spans="1:8" ht="31.8" thickBot="1" x14ac:dyDescent="0.35">
      <c r="A2" s="98" t="s">
        <v>199</v>
      </c>
      <c r="B2" s="113" t="s">
        <v>200</v>
      </c>
      <c r="C2" s="114"/>
      <c r="D2" s="115"/>
    </row>
    <row r="3" spans="1:8" ht="16.2" thickBot="1" x14ac:dyDescent="0.35">
      <c r="A3" s="98" t="s">
        <v>201</v>
      </c>
      <c r="B3" s="113" t="s">
        <v>202</v>
      </c>
      <c r="C3" s="114"/>
      <c r="D3" s="115"/>
    </row>
    <row r="4" spans="1:8" ht="31.8" thickBot="1" x14ac:dyDescent="0.35">
      <c r="A4" s="98" t="s">
        <v>203</v>
      </c>
      <c r="B4" s="113" t="s">
        <v>204</v>
      </c>
      <c r="C4" s="114"/>
      <c r="D4" s="115"/>
    </row>
    <row r="5" spans="1:8" ht="49.5" customHeight="1" thickBot="1" x14ac:dyDescent="0.35">
      <c r="A5" s="99" t="s">
        <v>205</v>
      </c>
      <c r="B5" s="113" t="s">
        <v>206</v>
      </c>
      <c r="C5" s="114"/>
      <c r="D5" s="115"/>
    </row>
    <row r="6" spans="1:8" ht="21.75" customHeight="1" x14ac:dyDescent="0.3">
      <c r="A6" s="5"/>
      <c r="B6" s="6"/>
      <c r="C6" s="6"/>
      <c r="D6" s="6"/>
    </row>
    <row r="7" spans="1:8" s="4" customFormat="1" ht="18" customHeight="1" x14ac:dyDescent="0.3">
      <c r="A7" s="116" t="s">
        <v>112</v>
      </c>
      <c r="B7" s="116"/>
      <c r="C7" s="116"/>
      <c r="D7" s="116"/>
      <c r="E7" s="138" t="s">
        <v>113</v>
      </c>
      <c r="F7" s="138"/>
      <c r="G7" s="138"/>
      <c r="H7" s="138"/>
    </row>
    <row r="8" spans="1:8" ht="55.5" customHeight="1" x14ac:dyDescent="0.3">
      <c r="A8" s="118" t="s">
        <v>7</v>
      </c>
      <c r="B8" s="118" t="s">
        <v>94</v>
      </c>
      <c r="C8" s="118" t="s">
        <v>129</v>
      </c>
      <c r="D8" s="117" t="s">
        <v>22</v>
      </c>
      <c r="E8" s="139" t="s">
        <v>7</v>
      </c>
      <c r="F8" s="139" t="s">
        <v>114</v>
      </c>
      <c r="G8" s="139" t="s">
        <v>9</v>
      </c>
      <c r="H8" s="140" t="s">
        <v>22</v>
      </c>
    </row>
    <row r="9" spans="1:8" ht="129" customHeight="1" x14ac:dyDescent="0.3">
      <c r="A9" s="118"/>
      <c r="B9" s="118"/>
      <c r="C9" s="118"/>
      <c r="D9" s="117"/>
      <c r="E9" s="139"/>
      <c r="F9" s="139"/>
      <c r="G9" s="139"/>
      <c r="H9" s="140"/>
    </row>
    <row r="10" spans="1:8" x14ac:dyDescent="0.3">
      <c r="A10" s="110" t="s">
        <v>18</v>
      </c>
      <c r="B10" s="110"/>
      <c r="C10" s="110"/>
      <c r="D10" s="110"/>
      <c r="E10" s="141" t="s">
        <v>134</v>
      </c>
      <c r="F10" s="141"/>
      <c r="G10" s="141"/>
      <c r="H10" s="141"/>
    </row>
    <row r="11" spans="1:8" ht="46.95" customHeight="1" x14ac:dyDescent="0.3">
      <c r="A11" s="18" t="s">
        <v>19</v>
      </c>
      <c r="B11" s="8"/>
      <c r="C11" s="17" t="s">
        <v>186</v>
      </c>
      <c r="D11" s="8">
        <f>D12+D13+D14</f>
        <v>140900</v>
      </c>
      <c r="E11" s="67" t="s">
        <v>130</v>
      </c>
      <c r="F11" s="68"/>
      <c r="G11" s="69" t="s">
        <v>181</v>
      </c>
      <c r="H11" s="68" t="e">
        <f>#REF!+H12+H14</f>
        <v>#REF!</v>
      </c>
    </row>
    <row r="12" spans="1:8" x14ac:dyDescent="0.3">
      <c r="A12" s="19" t="s">
        <v>0</v>
      </c>
      <c r="B12" s="44">
        <v>0.41</v>
      </c>
      <c r="C12" s="9"/>
      <c r="D12" s="55">
        <f>B12*280*1000</f>
        <v>114800</v>
      </c>
      <c r="E12" s="119" t="s">
        <v>118</v>
      </c>
      <c r="F12" s="121">
        <v>6.9</v>
      </c>
      <c r="G12" s="125"/>
      <c r="H12" s="123">
        <f>F12*190*1000</f>
        <v>1311000</v>
      </c>
    </row>
    <row r="13" spans="1:8" x14ac:dyDescent="0.3">
      <c r="A13" s="19" t="s">
        <v>1</v>
      </c>
      <c r="B13" s="44">
        <v>0.06</v>
      </c>
      <c r="C13" s="9"/>
      <c r="D13" s="55">
        <f>B13*190*1000</f>
        <v>11400</v>
      </c>
      <c r="E13" s="120"/>
      <c r="F13" s="122"/>
      <c r="G13" s="126"/>
      <c r="H13" s="124"/>
    </row>
    <row r="14" spans="1:8" x14ac:dyDescent="0.3">
      <c r="A14" s="19" t="s">
        <v>4</v>
      </c>
      <c r="B14" s="44">
        <v>7.0000000000000007E-2</v>
      </c>
      <c r="C14" s="9"/>
      <c r="D14" s="30">
        <f>0.07*210*1000</f>
        <v>14700.000000000002</v>
      </c>
      <c r="E14" s="19" t="s">
        <v>4</v>
      </c>
      <c r="F14" s="44">
        <v>1.2</v>
      </c>
      <c r="G14" s="9"/>
      <c r="H14" s="30">
        <f>F14*110*1000</f>
        <v>132000</v>
      </c>
    </row>
    <row r="15" spans="1:8" ht="62.4" x14ac:dyDescent="0.3">
      <c r="A15" s="20" t="s">
        <v>21</v>
      </c>
      <c r="B15" s="44"/>
      <c r="C15" s="13"/>
      <c r="D15" s="14">
        <f>D16+D17+D18</f>
        <v>125000</v>
      </c>
      <c r="E15" s="70" t="s">
        <v>131</v>
      </c>
      <c r="F15" s="71"/>
      <c r="G15" s="72"/>
      <c r="H15" s="73">
        <f>H16+H17+H18</f>
        <v>0</v>
      </c>
    </row>
    <row r="16" spans="1:8" x14ac:dyDescent="0.3">
      <c r="A16" s="19" t="s">
        <v>2</v>
      </c>
      <c r="B16" s="89">
        <v>1</v>
      </c>
      <c r="C16" s="9"/>
      <c r="D16" s="55">
        <v>35000</v>
      </c>
      <c r="E16" s="19" t="s">
        <v>119</v>
      </c>
      <c r="F16" s="44">
        <v>0</v>
      </c>
      <c r="G16" s="9"/>
      <c r="H16" s="55">
        <v>0</v>
      </c>
    </row>
    <row r="17" spans="1:9" ht="41.4" x14ac:dyDescent="0.3">
      <c r="A17" s="19" t="s">
        <v>12</v>
      </c>
      <c r="B17" s="44"/>
      <c r="C17" s="9"/>
      <c r="D17" s="55">
        <v>0</v>
      </c>
      <c r="E17" s="19" t="s">
        <v>120</v>
      </c>
      <c r="F17" s="44">
        <v>0</v>
      </c>
      <c r="G17" s="9"/>
      <c r="H17" s="55">
        <v>0</v>
      </c>
    </row>
    <row r="18" spans="1:9" ht="27.6" x14ac:dyDescent="0.3">
      <c r="A18" s="19" t="s">
        <v>185</v>
      </c>
      <c r="B18" s="92" t="s">
        <v>187</v>
      </c>
      <c r="C18" s="9"/>
      <c r="D18" s="55">
        <v>90000</v>
      </c>
      <c r="E18" s="19" t="s">
        <v>121</v>
      </c>
      <c r="F18" s="44">
        <v>0</v>
      </c>
      <c r="G18" s="9"/>
      <c r="H18" s="55">
        <v>0</v>
      </c>
    </row>
    <row r="19" spans="1:9" ht="85.95" customHeight="1" x14ac:dyDescent="0.3">
      <c r="A19" s="18" t="s">
        <v>20</v>
      </c>
      <c r="B19" s="8"/>
      <c r="C19" s="17" t="s">
        <v>180</v>
      </c>
      <c r="D19" s="8">
        <f>D20+D21+D22</f>
        <v>1550000</v>
      </c>
      <c r="E19" s="67" t="s">
        <v>132</v>
      </c>
      <c r="F19" s="68"/>
      <c r="G19" s="69" t="s">
        <v>180</v>
      </c>
      <c r="H19" s="68"/>
    </row>
    <row r="20" spans="1:9" x14ac:dyDescent="0.3">
      <c r="A20" s="19" t="s">
        <v>0</v>
      </c>
      <c r="B20" s="44">
        <v>4</v>
      </c>
      <c r="C20" s="9"/>
      <c r="D20" s="55">
        <f>B20*280*1000</f>
        <v>1120000</v>
      </c>
      <c r="E20" s="119" t="s">
        <v>1</v>
      </c>
      <c r="F20" s="121">
        <v>7</v>
      </c>
      <c r="G20" s="127"/>
      <c r="H20" s="123">
        <f>F20*190*1000</f>
        <v>1330000</v>
      </c>
    </row>
    <row r="21" spans="1:9" x14ac:dyDescent="0.3">
      <c r="A21" s="19" t="s">
        <v>1</v>
      </c>
      <c r="B21" s="44">
        <v>1.6</v>
      </c>
      <c r="C21" s="9"/>
      <c r="D21" s="55">
        <f>B21*190*1000</f>
        <v>304000</v>
      </c>
      <c r="E21" s="120"/>
      <c r="F21" s="122"/>
      <c r="G21" s="128"/>
      <c r="H21" s="124"/>
    </row>
    <row r="22" spans="1:9" x14ac:dyDescent="0.3">
      <c r="A22" s="19" t="s">
        <v>4</v>
      </c>
      <c r="B22" s="44">
        <v>0.6</v>
      </c>
      <c r="C22" s="9"/>
      <c r="D22" s="30">
        <f>B22*210*1000</f>
        <v>126000</v>
      </c>
      <c r="E22" s="19" t="s">
        <v>4</v>
      </c>
      <c r="F22" s="44">
        <v>0.6</v>
      </c>
      <c r="G22" s="9"/>
      <c r="H22" s="30">
        <f>F22*110*1000</f>
        <v>66000</v>
      </c>
    </row>
    <row r="23" spans="1:9" ht="78" x14ac:dyDescent="0.3">
      <c r="A23" s="20" t="s">
        <v>115</v>
      </c>
      <c r="B23" s="12"/>
      <c r="C23" s="13"/>
      <c r="D23" s="14">
        <f>D24+D25+D26</f>
        <v>70000</v>
      </c>
      <c r="E23" s="70" t="s">
        <v>133</v>
      </c>
      <c r="F23" s="71"/>
      <c r="G23" s="72"/>
      <c r="H23" s="73">
        <f>H24+H25+H26</f>
        <v>0</v>
      </c>
    </row>
    <row r="24" spans="1:9" x14ac:dyDescent="0.3">
      <c r="A24" s="19" t="s">
        <v>2</v>
      </c>
      <c r="B24" s="44">
        <v>2</v>
      </c>
      <c r="C24" s="9"/>
      <c r="D24" s="55">
        <f>2*35000</f>
        <v>70000</v>
      </c>
      <c r="E24" s="19" t="s">
        <v>119</v>
      </c>
      <c r="F24" s="44">
        <v>0</v>
      </c>
      <c r="G24" s="9"/>
      <c r="H24" s="55">
        <v>0</v>
      </c>
    </row>
    <row r="25" spans="1:9" ht="41.4" x14ac:dyDescent="0.3">
      <c r="A25" s="19" t="s">
        <v>12</v>
      </c>
      <c r="B25" s="44">
        <v>0</v>
      </c>
      <c r="C25" s="9"/>
      <c r="D25" s="55">
        <v>0</v>
      </c>
      <c r="E25" s="19" t="s">
        <v>120</v>
      </c>
      <c r="F25" s="44">
        <v>0</v>
      </c>
      <c r="G25" s="9"/>
      <c r="H25" s="55">
        <v>0</v>
      </c>
    </row>
    <row r="26" spans="1:9" ht="27.6" x14ac:dyDescent="0.3">
      <c r="A26" s="19" t="s">
        <v>11</v>
      </c>
      <c r="B26" s="44">
        <v>0</v>
      </c>
      <c r="C26" s="9"/>
      <c r="D26" s="55">
        <v>0</v>
      </c>
      <c r="E26" s="19" t="s">
        <v>121</v>
      </c>
      <c r="F26" s="44">
        <v>0</v>
      </c>
      <c r="G26" s="9"/>
      <c r="H26" s="55">
        <v>0</v>
      </c>
    </row>
    <row r="27" spans="1:9" x14ac:dyDescent="0.3">
      <c r="A27" s="110" t="s">
        <v>5</v>
      </c>
      <c r="B27" s="110"/>
      <c r="C27" s="110"/>
      <c r="D27" s="110"/>
      <c r="E27" s="141" t="s">
        <v>116</v>
      </c>
      <c r="F27" s="141"/>
      <c r="G27" s="141"/>
      <c r="H27" s="141"/>
    </row>
    <row r="28" spans="1:9" ht="31.2" customHeight="1" x14ac:dyDescent="0.3">
      <c r="A28" s="20" t="s">
        <v>8</v>
      </c>
      <c r="B28" s="15"/>
      <c r="C28" s="13"/>
      <c r="D28" s="8">
        <f>SUM(D29:D33)</f>
        <v>1219000</v>
      </c>
      <c r="E28" s="70" t="s">
        <v>117</v>
      </c>
      <c r="F28" s="74"/>
      <c r="G28" s="72"/>
      <c r="H28" s="68">
        <f>SUM(H29:H33)</f>
        <v>833999.99999999988</v>
      </c>
      <c r="I28" t="s">
        <v>122</v>
      </c>
    </row>
    <row r="29" spans="1:9" x14ac:dyDescent="0.3">
      <c r="A29" s="19" t="s">
        <v>0</v>
      </c>
      <c r="B29" s="88">
        <v>5.2</v>
      </c>
      <c r="C29" s="16"/>
      <c r="D29" s="30">
        <f>B29*220*1000</f>
        <v>1144000</v>
      </c>
      <c r="E29" s="119" t="s">
        <v>1</v>
      </c>
      <c r="F29" s="129">
        <v>4.0999999999999996</v>
      </c>
      <c r="G29" s="131"/>
      <c r="H29" s="123">
        <f>F29*195*1000</f>
        <v>799499.99999999988</v>
      </c>
    </row>
    <row r="30" spans="1:9" x14ac:dyDescent="0.3">
      <c r="A30" s="19" t="s">
        <v>1</v>
      </c>
      <c r="B30" s="44">
        <v>0</v>
      </c>
      <c r="C30" s="9"/>
      <c r="D30" s="55">
        <v>0</v>
      </c>
      <c r="E30" s="120"/>
      <c r="F30" s="130"/>
      <c r="G30" s="132"/>
      <c r="H30" s="124"/>
    </row>
    <row r="31" spans="1:9" x14ac:dyDescent="0.3">
      <c r="A31" s="19" t="s">
        <v>3</v>
      </c>
      <c r="B31" s="44"/>
      <c r="C31" s="9"/>
      <c r="D31" s="55">
        <v>0</v>
      </c>
      <c r="E31" s="19" t="s">
        <v>123</v>
      </c>
      <c r="F31" s="44">
        <v>0.3</v>
      </c>
      <c r="G31" s="9"/>
      <c r="H31" s="55">
        <f>F31*115*1000</f>
        <v>34500</v>
      </c>
    </row>
    <row r="32" spans="1:9" ht="63.75" customHeight="1" x14ac:dyDescent="0.3">
      <c r="A32" s="93" t="s">
        <v>16</v>
      </c>
      <c r="B32" s="92" t="s">
        <v>188</v>
      </c>
      <c r="C32" s="9"/>
      <c r="D32" s="55">
        <v>75000</v>
      </c>
      <c r="E32" s="119" t="s">
        <v>124</v>
      </c>
      <c r="F32" s="121"/>
      <c r="G32" s="127"/>
      <c r="H32" s="123"/>
    </row>
    <row r="33" spans="1:8" ht="31.95" customHeight="1" x14ac:dyDescent="0.3">
      <c r="A33" s="19" t="s">
        <v>90</v>
      </c>
      <c r="B33" s="44">
        <v>0</v>
      </c>
      <c r="C33" s="9"/>
      <c r="D33" s="55"/>
      <c r="E33" s="120"/>
      <c r="F33" s="122"/>
      <c r="G33" s="128"/>
      <c r="H33" s="124"/>
    </row>
    <row r="34" spans="1:8" ht="30.6" customHeight="1" x14ac:dyDescent="0.3">
      <c r="A34" s="111" t="s">
        <v>6</v>
      </c>
      <c r="B34" s="112"/>
      <c r="C34" s="112"/>
      <c r="D34" s="112"/>
      <c r="E34" s="136" t="s">
        <v>125</v>
      </c>
      <c r="F34" s="137"/>
      <c r="G34" s="137"/>
      <c r="H34" s="137"/>
    </row>
    <row r="35" spans="1:8" ht="46.8" x14ac:dyDescent="0.3">
      <c r="A35" s="20" t="s">
        <v>85</v>
      </c>
      <c r="B35" s="12"/>
      <c r="C35" s="13"/>
      <c r="D35" s="8">
        <f>SUM(D36:D39)</f>
        <v>1530000</v>
      </c>
      <c r="E35" s="70" t="s">
        <v>85</v>
      </c>
      <c r="F35" s="71"/>
      <c r="G35" s="72"/>
      <c r="H35" s="68">
        <f>SUM(H36:H38)</f>
        <v>120000</v>
      </c>
    </row>
    <row r="36" spans="1:8" ht="69" x14ac:dyDescent="0.3">
      <c r="A36" s="19" t="s">
        <v>13</v>
      </c>
      <c r="B36" s="95" t="s">
        <v>196</v>
      </c>
      <c r="C36" s="9"/>
      <c r="D36" s="56">
        <v>1200000</v>
      </c>
      <c r="E36" s="19" t="s">
        <v>126</v>
      </c>
      <c r="F36" s="44"/>
      <c r="G36" s="9"/>
      <c r="H36" s="56">
        <v>0</v>
      </c>
    </row>
    <row r="37" spans="1:8" ht="27.6" x14ac:dyDescent="0.3">
      <c r="A37" s="19" t="s">
        <v>14</v>
      </c>
      <c r="B37" s="44"/>
      <c r="C37" s="9"/>
      <c r="D37" s="56">
        <v>80000</v>
      </c>
      <c r="E37" s="19" t="s">
        <v>127</v>
      </c>
      <c r="F37" s="89">
        <v>0</v>
      </c>
      <c r="G37" s="9"/>
      <c r="H37" s="56">
        <v>0</v>
      </c>
    </row>
    <row r="38" spans="1:8" ht="27.6" x14ac:dyDescent="0.3">
      <c r="A38" s="19" t="s">
        <v>15</v>
      </c>
      <c r="B38" s="44"/>
      <c r="C38" s="9"/>
      <c r="D38" s="56">
        <v>0</v>
      </c>
      <c r="E38" s="19" t="s">
        <v>128</v>
      </c>
      <c r="F38" s="89" t="s">
        <v>194</v>
      </c>
      <c r="G38" s="9"/>
      <c r="H38" s="56">
        <v>120000</v>
      </c>
    </row>
    <row r="39" spans="1:8" ht="27.6" x14ac:dyDescent="0.3">
      <c r="A39" s="19" t="s">
        <v>17</v>
      </c>
      <c r="B39" s="92" t="s">
        <v>195</v>
      </c>
      <c r="C39" s="9"/>
      <c r="D39" s="56">
        <v>250000</v>
      </c>
    </row>
    <row r="40" spans="1:8" ht="30" customHeight="1" x14ac:dyDescent="0.3">
      <c r="A40" s="109" t="s">
        <v>10</v>
      </c>
      <c r="B40" s="109"/>
      <c r="C40" s="109"/>
      <c r="D40" s="109"/>
      <c r="E40" s="109" t="s">
        <v>10</v>
      </c>
      <c r="F40" s="109"/>
      <c r="G40" s="109"/>
      <c r="H40" s="109"/>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E34:H34"/>
    <mergeCell ref="E7:H7"/>
    <mergeCell ref="E8:E9"/>
    <mergeCell ref="F8:F9"/>
    <mergeCell ref="G8:G9"/>
    <mergeCell ref="H8:H9"/>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A40:D40"/>
    <mergeCell ref="A10:D10"/>
    <mergeCell ref="A27:D27"/>
    <mergeCell ref="A34:D34"/>
    <mergeCell ref="B5:D5"/>
    <mergeCell ref="A7:D7"/>
    <mergeCell ref="D8:D9"/>
    <mergeCell ref="A8:A9"/>
    <mergeCell ref="B8:B9"/>
    <mergeCell ref="C8:C9"/>
  </mergeCells>
  <pageMargins left="0.70866141732283472" right="0.70866141732283472" top="0.74803149606299213" bottom="0.74803149606299213" header="0.31496062992125984" footer="0.31496062992125984"/>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11" zoomScale="80" zoomScaleNormal="100" zoomScaleSheetLayoutView="80" workbookViewId="0">
      <selection activeCell="F14" sqref="F14"/>
    </sheetView>
  </sheetViews>
  <sheetFormatPr defaultRowHeight="14.4" x14ac:dyDescent="0.3"/>
  <cols>
    <col min="1" max="1" width="48.33203125" customWidth="1"/>
    <col min="2" max="2" width="45.6640625" customWidth="1"/>
  </cols>
  <sheetData>
    <row r="1" spans="1:2" ht="101.4" customHeight="1" thickBot="1" x14ac:dyDescent="0.35">
      <c r="A1" s="7" t="s">
        <v>143</v>
      </c>
      <c r="B1" s="97" t="s">
        <v>218</v>
      </c>
    </row>
    <row r="2" spans="1:2" x14ac:dyDescent="0.3">
      <c r="A2" s="5"/>
      <c r="B2" s="6"/>
    </row>
    <row r="3" spans="1:2" ht="30.6" customHeight="1" x14ac:dyDescent="0.3">
      <c r="A3" s="142" t="s">
        <v>102</v>
      </c>
      <c r="B3" s="143"/>
    </row>
    <row r="4" spans="1:2" ht="48.6" customHeight="1" x14ac:dyDescent="0.3">
      <c r="A4" s="62" t="s">
        <v>99</v>
      </c>
      <c r="B4" s="61" t="s">
        <v>146</v>
      </c>
    </row>
    <row r="5" spans="1:2" ht="115.2" x14ac:dyDescent="0.3">
      <c r="A5" s="62" t="s">
        <v>100</v>
      </c>
      <c r="B5" s="61" t="s">
        <v>207</v>
      </c>
    </row>
    <row r="6" spans="1:2" ht="57.6" x14ac:dyDescent="0.3">
      <c r="A6" s="62" t="s">
        <v>135</v>
      </c>
      <c r="B6" s="61" t="s">
        <v>147</v>
      </c>
    </row>
    <row r="7" spans="1:2" ht="28.8" x14ac:dyDescent="0.3">
      <c r="A7" s="62" t="s">
        <v>110</v>
      </c>
      <c r="B7" s="61" t="s">
        <v>208</v>
      </c>
    </row>
    <row r="8" spans="1:2" x14ac:dyDescent="0.3">
      <c r="A8" s="62" t="s">
        <v>109</v>
      </c>
      <c r="B8" s="61" t="s">
        <v>209</v>
      </c>
    </row>
    <row r="9" spans="1:2" ht="45.6" customHeight="1" x14ac:dyDescent="0.3">
      <c r="A9" s="142" t="s">
        <v>98</v>
      </c>
      <c r="B9" s="143"/>
    </row>
    <row r="10" spans="1:2" ht="201.6" x14ac:dyDescent="0.3">
      <c r="A10" s="51" t="s">
        <v>96</v>
      </c>
      <c r="B10" s="61" t="s">
        <v>151</v>
      </c>
    </row>
    <row r="11" spans="1:2" ht="43.2" x14ac:dyDescent="0.3">
      <c r="A11" s="51" t="s">
        <v>136</v>
      </c>
      <c r="B11" s="83" t="s">
        <v>148</v>
      </c>
    </row>
    <row r="12" spans="1:2" ht="57.6" x14ac:dyDescent="0.3">
      <c r="A12" s="51" t="s">
        <v>97</v>
      </c>
      <c r="B12" s="61" t="s">
        <v>149</v>
      </c>
    </row>
    <row r="13" spans="1:2" ht="43.2" x14ac:dyDescent="0.3">
      <c r="A13" s="51" t="s">
        <v>137</v>
      </c>
      <c r="B13" s="61" t="s">
        <v>150</v>
      </c>
    </row>
    <row r="14" spans="1:2" ht="118.2" customHeight="1" x14ac:dyDescent="0.3">
      <c r="A14" s="66" t="s">
        <v>111</v>
      </c>
      <c r="B14" s="83" t="s">
        <v>220</v>
      </c>
    </row>
  </sheetData>
  <mergeCells count="2">
    <mergeCell ref="A9:B9"/>
    <mergeCell ref="A3:B3"/>
  </mergeCells>
  <pageMargins left="0.7" right="0.7" top="0.75" bottom="0.75" header="0.3" footer="0.3"/>
  <pageSetup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5"/>
  <sheetViews>
    <sheetView view="pageBreakPreview" zoomScale="60" zoomScaleNormal="80" workbookViewId="0">
      <selection activeCell="J14" sqref="J14"/>
    </sheetView>
  </sheetViews>
  <sheetFormatPr defaultRowHeight="14.4" x14ac:dyDescent="0.3"/>
  <cols>
    <col min="1" max="1" width="40.5546875" style="3" customWidth="1"/>
    <col min="2" max="2" width="18.5546875" customWidth="1"/>
    <col min="3" max="3" width="23.109375" customWidth="1"/>
    <col min="4" max="4" width="20.5546875" customWidth="1"/>
    <col min="5" max="5" width="39"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143</v>
      </c>
      <c r="B1" s="145" t="s">
        <v>218</v>
      </c>
      <c r="C1" s="146"/>
      <c r="D1" s="146"/>
    </row>
    <row r="2" spans="1:10" ht="21.75" customHeight="1" x14ac:dyDescent="0.3">
      <c r="A2" s="5"/>
      <c r="B2" s="6"/>
      <c r="C2" s="6"/>
      <c r="D2" s="6"/>
    </row>
    <row r="3" spans="1:10" s="4" customFormat="1" ht="18" customHeight="1" x14ac:dyDescent="0.3">
      <c r="A3" s="116" t="s">
        <v>24</v>
      </c>
      <c r="B3" s="116"/>
      <c r="C3" s="116"/>
      <c r="D3" s="116"/>
    </row>
    <row r="4" spans="1:10" s="4" customFormat="1" ht="51" customHeight="1" x14ac:dyDescent="0.3">
      <c r="A4" s="81" t="s">
        <v>152</v>
      </c>
      <c r="B4" s="30">
        <v>15009</v>
      </c>
      <c r="C4" s="79"/>
      <c r="D4" s="79"/>
    </row>
    <row r="5" spans="1:10" ht="52.5" customHeight="1" x14ac:dyDescent="0.3">
      <c r="A5" s="24" t="s">
        <v>25</v>
      </c>
      <c r="B5" s="30">
        <v>14292</v>
      </c>
      <c r="C5" s="28"/>
      <c r="D5" s="21"/>
    </row>
    <row r="6" spans="1:10" x14ac:dyDescent="0.3">
      <c r="A6" s="22" t="s">
        <v>26</v>
      </c>
      <c r="B6" s="30">
        <v>2118</v>
      </c>
      <c r="C6" s="28"/>
      <c r="D6" s="10"/>
      <c r="E6" s="45"/>
    </row>
    <row r="7" spans="1:10" x14ac:dyDescent="0.3">
      <c r="A7" s="22" t="s">
        <v>27</v>
      </c>
      <c r="B7" s="30">
        <v>12731</v>
      </c>
      <c r="C7" s="29">
        <f>B7/B5</f>
        <v>0.89077805765463192</v>
      </c>
      <c r="D7" s="10"/>
      <c r="E7" s="45"/>
    </row>
    <row r="8" spans="1:10" ht="28.8" x14ac:dyDescent="0.3">
      <c r="A8" s="22" t="s">
        <v>28</v>
      </c>
      <c r="B8" s="30">
        <v>14035</v>
      </c>
      <c r="C8" s="29">
        <f>B8/B5</f>
        <v>0.98201791211866774</v>
      </c>
      <c r="D8" s="11"/>
      <c r="E8" s="45"/>
    </row>
    <row r="9" spans="1:10" ht="41.4" x14ac:dyDescent="0.3">
      <c r="A9" s="26"/>
      <c r="B9" s="12"/>
      <c r="C9" s="27" t="s">
        <v>91</v>
      </c>
      <c r="D9" s="27" t="s">
        <v>92</v>
      </c>
      <c r="E9" s="57"/>
      <c r="G9" s="147"/>
      <c r="H9" s="147"/>
      <c r="I9" s="147"/>
      <c r="J9" s="147"/>
    </row>
    <row r="10" spans="1:10" ht="15.6" x14ac:dyDescent="0.3">
      <c r="A10" s="24" t="s">
        <v>29</v>
      </c>
      <c r="B10" s="87">
        <v>82.97</v>
      </c>
      <c r="C10" s="30">
        <v>13</v>
      </c>
      <c r="D10" s="30">
        <v>23</v>
      </c>
      <c r="E10" s="45"/>
    </row>
    <row r="11" spans="1:10" x14ac:dyDescent="0.3">
      <c r="A11" s="22" t="s">
        <v>30</v>
      </c>
      <c r="B11" s="87">
        <v>66.03</v>
      </c>
      <c r="C11" s="30">
        <v>11</v>
      </c>
      <c r="D11" s="30">
        <v>15</v>
      </c>
      <c r="E11" s="85"/>
      <c r="F11" s="85"/>
      <c r="G11" s="85"/>
      <c r="H11" s="85"/>
      <c r="I11" s="2"/>
    </row>
    <row r="12" spans="1:10" x14ac:dyDescent="0.3">
      <c r="A12" s="22" t="s">
        <v>31</v>
      </c>
      <c r="B12" s="87">
        <v>16.940000000000001</v>
      </c>
      <c r="C12" s="30">
        <v>2</v>
      </c>
      <c r="D12" s="30">
        <v>8</v>
      </c>
      <c r="E12" s="45"/>
    </row>
    <row r="13" spans="1:10" ht="15.6" x14ac:dyDescent="0.3">
      <c r="A13" s="25" t="s">
        <v>32</v>
      </c>
      <c r="B13" s="30">
        <v>43</v>
      </c>
      <c r="C13" s="28"/>
      <c r="D13" s="28"/>
      <c r="E13" s="85"/>
    </row>
    <row r="14" spans="1:10" x14ac:dyDescent="0.3">
      <c r="A14" s="19" t="s">
        <v>33</v>
      </c>
      <c r="B14" s="30">
        <v>2</v>
      </c>
      <c r="C14" s="28"/>
      <c r="D14" s="28"/>
      <c r="E14" s="85"/>
    </row>
    <row r="15" spans="1:10" x14ac:dyDescent="0.3">
      <c r="A15" s="23" t="s">
        <v>34</v>
      </c>
      <c r="B15" s="30">
        <v>21</v>
      </c>
      <c r="C15" s="28"/>
      <c r="D15" s="28"/>
      <c r="E15" s="85"/>
    </row>
    <row r="16" spans="1:10" ht="15.6" x14ac:dyDescent="0.3">
      <c r="A16" s="24" t="s">
        <v>80</v>
      </c>
      <c r="B16" s="56">
        <v>55</v>
      </c>
      <c r="C16" s="58"/>
      <c r="D16" s="58"/>
      <c r="E16" s="85"/>
    </row>
    <row r="17" spans="1:8" ht="69" customHeight="1" x14ac:dyDescent="0.3">
      <c r="A17" s="24" t="s">
        <v>138</v>
      </c>
      <c r="B17" s="56">
        <v>40</v>
      </c>
      <c r="C17" s="148" t="s">
        <v>210</v>
      </c>
      <c r="D17" s="149"/>
    </row>
    <row r="18" spans="1:8" ht="52.8" customHeight="1" x14ac:dyDescent="0.3">
      <c r="A18" s="31" t="s">
        <v>93</v>
      </c>
      <c r="B18" s="94" t="s">
        <v>192</v>
      </c>
      <c r="C18" s="148" t="s">
        <v>191</v>
      </c>
      <c r="D18" s="149"/>
      <c r="F18" s="45"/>
    </row>
    <row r="19" spans="1:8" ht="86.25" customHeight="1" x14ac:dyDescent="0.3">
      <c r="A19" s="31" t="s">
        <v>144</v>
      </c>
      <c r="B19" s="100" t="s">
        <v>212</v>
      </c>
      <c r="C19" s="148" t="s">
        <v>193</v>
      </c>
      <c r="D19" s="149"/>
    </row>
    <row r="20" spans="1:8" ht="68.400000000000006" customHeight="1" x14ac:dyDescent="0.3">
      <c r="A20" s="31" t="s">
        <v>86</v>
      </c>
      <c r="B20" s="33">
        <v>1</v>
      </c>
      <c r="C20" s="148" t="s">
        <v>211</v>
      </c>
      <c r="D20" s="149"/>
    </row>
    <row r="21" spans="1:8" ht="31.2" x14ac:dyDescent="0.3">
      <c r="A21" s="31" t="s">
        <v>87</v>
      </c>
      <c r="B21" s="32">
        <v>530831</v>
      </c>
      <c r="C21" s="28"/>
      <c r="D21" s="28"/>
    </row>
    <row r="22" spans="1:8" ht="172.8" customHeight="1" x14ac:dyDescent="0.3">
      <c r="A22" s="31" t="s">
        <v>101</v>
      </c>
      <c r="B22" s="96" t="s">
        <v>198</v>
      </c>
      <c r="C22" s="150" t="s">
        <v>197</v>
      </c>
      <c r="D22" s="151"/>
    </row>
    <row r="23" spans="1:8" ht="15.6" x14ac:dyDescent="0.3">
      <c r="A23" s="144" t="s">
        <v>68</v>
      </c>
      <c r="B23" s="144"/>
      <c r="C23" s="144"/>
      <c r="D23" s="144"/>
    </row>
    <row r="24" spans="1:8" ht="31.2" x14ac:dyDescent="0.3">
      <c r="A24" s="24" t="s">
        <v>69</v>
      </c>
      <c r="B24" s="30">
        <v>14292</v>
      </c>
      <c r="C24" s="28"/>
      <c r="D24" s="21"/>
    </row>
    <row r="25" spans="1:8" x14ac:dyDescent="0.3">
      <c r="A25" s="22" t="s">
        <v>26</v>
      </c>
      <c r="B25" s="84">
        <v>1401</v>
      </c>
      <c r="C25" s="28"/>
      <c r="D25" s="10"/>
      <c r="E25" s="45"/>
    </row>
    <row r="26" spans="1:8" x14ac:dyDescent="0.3">
      <c r="A26" s="22" t="s">
        <v>27</v>
      </c>
      <c r="B26" s="30">
        <v>12287</v>
      </c>
      <c r="C26" s="29">
        <f>B26/B24</f>
        <v>0.85971172684019037</v>
      </c>
      <c r="D26" s="10"/>
    </row>
    <row r="27" spans="1:8" ht="28.8" x14ac:dyDescent="0.3">
      <c r="A27" s="22" t="s">
        <v>28</v>
      </c>
      <c r="B27" s="30">
        <v>13666</v>
      </c>
      <c r="C27" s="29">
        <f>B27/B24</f>
        <v>0.95619927232017909</v>
      </c>
      <c r="D27" s="11"/>
    </row>
    <row r="28" spans="1:8" ht="41.4" x14ac:dyDescent="0.3">
      <c r="A28" s="26"/>
      <c r="B28" s="12"/>
      <c r="C28" s="27" t="s">
        <v>91</v>
      </c>
      <c r="D28" s="27" t="s">
        <v>92</v>
      </c>
      <c r="E28" s="57"/>
    </row>
    <row r="29" spans="1:8" ht="19.2" customHeight="1" x14ac:dyDescent="0.3">
      <c r="A29" s="24" t="s">
        <v>70</v>
      </c>
      <c r="B29" s="56" t="s">
        <v>182</v>
      </c>
      <c r="C29" s="90">
        <v>18</v>
      </c>
      <c r="D29" s="90">
        <v>16</v>
      </c>
      <c r="E29" s="85"/>
      <c r="F29" s="85"/>
    </row>
    <row r="30" spans="1:8" ht="19.2" customHeight="1" x14ac:dyDescent="0.3">
      <c r="A30" s="24" t="s">
        <v>80</v>
      </c>
      <c r="B30" s="56">
        <v>70</v>
      </c>
      <c r="C30" s="58"/>
      <c r="D30" s="59"/>
      <c r="E30" s="86"/>
      <c r="F30" s="85"/>
    </row>
    <row r="31" spans="1:8" ht="37.200000000000003" customHeight="1" x14ac:dyDescent="0.3">
      <c r="A31" s="24" t="s">
        <v>183</v>
      </c>
      <c r="B31" s="56">
        <v>16</v>
      </c>
      <c r="C31" s="58"/>
      <c r="D31" s="59"/>
      <c r="E31" s="86"/>
      <c r="F31" s="85"/>
    </row>
    <row r="32" spans="1:8" ht="67.5" customHeight="1" x14ac:dyDescent="0.3">
      <c r="A32" s="54" t="s">
        <v>75</v>
      </c>
      <c r="B32" s="35" t="s">
        <v>37</v>
      </c>
      <c r="C32" s="35" t="s">
        <v>38</v>
      </c>
      <c r="D32" s="35" t="s">
        <v>40</v>
      </c>
      <c r="E32" s="35" t="s">
        <v>71</v>
      </c>
      <c r="F32" s="35" t="s">
        <v>41</v>
      </c>
      <c r="G32" s="35" t="s">
        <v>56</v>
      </c>
      <c r="H32" s="35" t="s">
        <v>77</v>
      </c>
    </row>
    <row r="33" spans="1:8" x14ac:dyDescent="0.3">
      <c r="A33" s="38" t="s">
        <v>167</v>
      </c>
      <c r="B33" s="42" t="s">
        <v>153</v>
      </c>
      <c r="C33" s="42">
        <v>1998</v>
      </c>
      <c r="D33" s="101" t="s">
        <v>173</v>
      </c>
      <c r="E33" s="42">
        <v>191541</v>
      </c>
      <c r="F33" s="42">
        <v>30</v>
      </c>
      <c r="G33" s="42">
        <v>33</v>
      </c>
      <c r="H33" s="42">
        <v>284965</v>
      </c>
    </row>
    <row r="34" spans="1:8" x14ac:dyDescent="0.3">
      <c r="A34" s="38" t="s">
        <v>175</v>
      </c>
      <c r="B34" s="42" t="s">
        <v>153</v>
      </c>
      <c r="C34" s="42">
        <v>1989</v>
      </c>
      <c r="D34" s="101" t="s">
        <v>172</v>
      </c>
      <c r="E34" s="42">
        <v>48089</v>
      </c>
      <c r="F34" s="42">
        <v>30</v>
      </c>
      <c r="G34" s="42">
        <v>33</v>
      </c>
      <c r="H34" s="42"/>
    </row>
    <row r="35" spans="1:8" x14ac:dyDescent="0.3">
      <c r="A35" s="38" t="s">
        <v>176</v>
      </c>
      <c r="B35" s="42" t="s">
        <v>153</v>
      </c>
      <c r="C35" s="42">
        <v>2008</v>
      </c>
      <c r="D35" s="101" t="s">
        <v>174</v>
      </c>
      <c r="E35" s="42">
        <v>252978</v>
      </c>
      <c r="F35" s="42">
        <v>30</v>
      </c>
      <c r="G35" s="42">
        <v>33</v>
      </c>
      <c r="H35" s="42"/>
    </row>
    <row r="36" spans="1:8" x14ac:dyDescent="0.3">
      <c r="A36" s="38" t="s">
        <v>177</v>
      </c>
      <c r="B36" s="42" t="s">
        <v>153</v>
      </c>
      <c r="C36" s="42">
        <v>1998</v>
      </c>
      <c r="D36" s="101" t="s">
        <v>171</v>
      </c>
      <c r="E36" s="42">
        <v>71793</v>
      </c>
      <c r="F36" s="42">
        <v>30</v>
      </c>
      <c r="G36" s="42">
        <v>33</v>
      </c>
      <c r="H36" s="42"/>
    </row>
    <row r="37" spans="1:8" ht="57.6" x14ac:dyDescent="0.3">
      <c r="A37" s="54" t="s">
        <v>79</v>
      </c>
      <c r="B37" s="35" t="s">
        <v>37</v>
      </c>
      <c r="C37" s="35" t="s">
        <v>38</v>
      </c>
      <c r="D37" s="102" t="s">
        <v>40</v>
      </c>
      <c r="E37" s="35" t="s">
        <v>81</v>
      </c>
      <c r="F37" s="35" t="s">
        <v>41</v>
      </c>
      <c r="G37" s="35" t="s">
        <v>56</v>
      </c>
      <c r="H37" s="35" t="s">
        <v>78</v>
      </c>
    </row>
    <row r="38" spans="1:8" x14ac:dyDescent="0.3">
      <c r="A38" s="38" t="s">
        <v>164</v>
      </c>
      <c r="B38" s="42" t="s">
        <v>153</v>
      </c>
      <c r="C38" s="42">
        <v>2008</v>
      </c>
      <c r="D38" s="101" t="s">
        <v>169</v>
      </c>
      <c r="E38" s="42">
        <v>585500</v>
      </c>
      <c r="F38" s="42">
        <v>30</v>
      </c>
      <c r="G38" s="42">
        <v>55</v>
      </c>
      <c r="H38" s="42">
        <v>125016</v>
      </c>
    </row>
    <row r="39" spans="1:8" x14ac:dyDescent="0.3">
      <c r="A39" s="38" t="s">
        <v>72</v>
      </c>
      <c r="B39" s="42"/>
      <c r="C39" s="42"/>
      <c r="D39" s="101"/>
      <c r="E39" s="42"/>
      <c r="F39" s="42"/>
      <c r="G39" s="42"/>
      <c r="H39" s="42"/>
    </row>
    <row r="40" spans="1:8" x14ac:dyDescent="0.3">
      <c r="A40" s="38" t="s">
        <v>73</v>
      </c>
      <c r="B40" s="42"/>
      <c r="C40" s="42"/>
      <c r="D40" s="42"/>
      <c r="E40" s="42"/>
      <c r="F40" s="42"/>
      <c r="G40" s="42"/>
      <c r="H40" s="42"/>
    </row>
    <row r="41" spans="1:8" ht="57.6" x14ac:dyDescent="0.3">
      <c r="A41" s="54" t="s">
        <v>74</v>
      </c>
      <c r="B41" s="35" t="s">
        <v>37</v>
      </c>
      <c r="C41" s="35" t="s">
        <v>38</v>
      </c>
      <c r="D41" s="35" t="s">
        <v>76</v>
      </c>
      <c r="E41" s="35" t="s">
        <v>41</v>
      </c>
      <c r="F41" s="35" t="s">
        <v>56</v>
      </c>
      <c r="G41" s="35" t="s">
        <v>82</v>
      </c>
    </row>
    <row r="42" spans="1:8" x14ac:dyDescent="0.3">
      <c r="A42" s="38" t="s">
        <v>166</v>
      </c>
      <c r="B42" s="42" t="s">
        <v>153</v>
      </c>
      <c r="C42" s="42">
        <v>2008</v>
      </c>
      <c r="D42" s="42" t="s">
        <v>170</v>
      </c>
      <c r="E42" s="42">
        <v>30</v>
      </c>
      <c r="F42" s="42">
        <v>55</v>
      </c>
      <c r="G42" s="42" t="s">
        <v>165</v>
      </c>
      <c r="H42" s="36"/>
    </row>
    <row r="43" spans="1:8" x14ac:dyDescent="0.3">
      <c r="A43" s="38" t="s">
        <v>184</v>
      </c>
      <c r="B43" s="42"/>
      <c r="C43" s="42"/>
      <c r="D43" s="42"/>
      <c r="E43" s="42"/>
      <c r="F43" s="42"/>
      <c r="G43" s="42"/>
      <c r="H43" s="36"/>
    </row>
    <row r="44" spans="1:8" x14ac:dyDescent="0.3">
      <c r="A44" s="38" t="s">
        <v>73</v>
      </c>
      <c r="B44" s="42"/>
      <c r="C44" s="42"/>
      <c r="D44" s="42"/>
      <c r="E44" s="42"/>
      <c r="F44" s="42"/>
      <c r="G44" s="42"/>
      <c r="H44" s="36"/>
    </row>
    <row r="45" spans="1:8" x14ac:dyDescent="0.3">
      <c r="H45" s="4"/>
    </row>
  </sheetData>
  <mergeCells count="9">
    <mergeCell ref="A23:D23"/>
    <mergeCell ref="B1:D1"/>
    <mergeCell ref="A3:D3"/>
    <mergeCell ref="G9:J9"/>
    <mergeCell ref="C17:D17"/>
    <mergeCell ref="C18:D18"/>
    <mergeCell ref="C19:D19"/>
    <mergeCell ref="C20:D20"/>
    <mergeCell ref="C22:D22"/>
  </mergeCells>
  <hyperlinks>
    <hyperlink ref="C22" r:id="rId1" xr:uid="{6E1E1DED-3D68-4A0E-AF9C-C27C6FC395C0}"/>
  </hyperlinks>
  <pageMargins left="0.70866141732283472" right="0.70866141732283472" top="0.74803149606299213" bottom="0.74803149606299213" header="0.31496062992125984" footer="0.31496062992125984"/>
  <pageSetup paperSize="9" scale="33"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5"/>
  <sheetViews>
    <sheetView view="pageBreakPreview" zoomScale="60" zoomScaleNormal="80" workbookViewId="0">
      <selection activeCell="B5" sqref="B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143</v>
      </c>
      <c r="B1" s="153" t="str">
        <f>Ūdenssaimniec_ESOŠS_VĒRTĒJUMS!B1</f>
        <v>SIGULDA</v>
      </c>
      <c r="C1" s="154"/>
      <c r="D1" s="154"/>
      <c r="E1" s="75"/>
      <c r="F1" s="57"/>
    </row>
    <row r="2" spans="1:11" ht="21.75" customHeight="1" x14ac:dyDescent="0.3">
      <c r="A2" s="5"/>
      <c r="B2" s="6"/>
      <c r="C2" s="6"/>
      <c r="D2" s="6"/>
      <c r="E2" s="6"/>
    </row>
    <row r="3" spans="1:11" s="4" customFormat="1" ht="18" customHeight="1" x14ac:dyDescent="0.3">
      <c r="A3" s="116" t="s">
        <v>35</v>
      </c>
      <c r="B3" s="116"/>
      <c r="C3" s="116"/>
      <c r="D3" s="116"/>
      <c r="E3" s="106"/>
    </row>
    <row r="4" spans="1:11" ht="29.4" customHeight="1" x14ac:dyDescent="0.3">
      <c r="A4" s="41" t="s">
        <v>43</v>
      </c>
      <c r="B4" s="30">
        <v>478299</v>
      </c>
      <c r="C4" s="28"/>
      <c r="D4" s="21"/>
      <c r="E4" s="76"/>
    </row>
    <row r="5" spans="1:11" ht="28.8" x14ac:dyDescent="0.3">
      <c r="A5" s="22" t="s">
        <v>36</v>
      </c>
      <c r="B5" s="94">
        <f>309677+166114</f>
        <v>475791</v>
      </c>
      <c r="C5" s="34"/>
      <c r="D5" s="10"/>
      <c r="E5" s="108"/>
    </row>
    <row r="6" spans="1:11" ht="28.8" x14ac:dyDescent="0.3">
      <c r="A6" s="22" t="s">
        <v>88</v>
      </c>
      <c r="B6" s="30">
        <v>2508</v>
      </c>
      <c r="C6" s="29">
        <f>B6/B4</f>
        <v>5.2435819435123219E-3</v>
      </c>
      <c r="D6" s="10"/>
      <c r="E6" s="77"/>
      <c r="F6" s="57"/>
    </row>
    <row r="7" spans="1:11" ht="57.6" x14ac:dyDescent="0.3">
      <c r="A7" s="60" t="s">
        <v>95</v>
      </c>
      <c r="B7" s="35" t="s">
        <v>37</v>
      </c>
      <c r="C7" s="35" t="s">
        <v>38</v>
      </c>
      <c r="D7" s="35" t="s">
        <v>40</v>
      </c>
      <c r="E7" s="35" t="s">
        <v>139</v>
      </c>
      <c r="F7" s="35" t="s">
        <v>42</v>
      </c>
      <c r="G7" s="35" t="s">
        <v>41</v>
      </c>
      <c r="H7" s="35" t="s">
        <v>56</v>
      </c>
      <c r="I7" s="35" t="s">
        <v>44</v>
      </c>
      <c r="J7" s="35" t="s">
        <v>54</v>
      </c>
      <c r="K7" s="35" t="s">
        <v>55</v>
      </c>
    </row>
    <row r="8" spans="1:11" s="37" customFormat="1" ht="14.4" customHeight="1" x14ac:dyDescent="0.3">
      <c r="A8" s="38" t="s">
        <v>45</v>
      </c>
      <c r="B8" s="42" t="s">
        <v>153</v>
      </c>
      <c r="C8" s="42" t="s">
        <v>168</v>
      </c>
      <c r="D8" s="42">
        <v>3710</v>
      </c>
      <c r="E8" s="42">
        <v>10000</v>
      </c>
      <c r="F8" s="42">
        <v>787454</v>
      </c>
      <c r="G8" s="42">
        <v>80</v>
      </c>
      <c r="H8" s="42">
        <v>73</v>
      </c>
      <c r="I8" s="42">
        <v>372079</v>
      </c>
      <c r="J8" s="91">
        <v>1000</v>
      </c>
      <c r="K8" s="42"/>
    </row>
    <row r="9" spans="1:11" s="37" customFormat="1" ht="60" customHeight="1" x14ac:dyDescent="0.3">
      <c r="A9" s="38" t="s">
        <v>46</v>
      </c>
      <c r="B9" s="42"/>
      <c r="C9" s="42"/>
      <c r="D9" s="42"/>
      <c r="E9" s="42"/>
      <c r="F9" s="42"/>
      <c r="G9" s="42"/>
      <c r="H9" s="42"/>
      <c r="I9" s="152" t="s">
        <v>215</v>
      </c>
      <c r="J9" s="152"/>
      <c r="K9" s="152"/>
    </row>
    <row r="10" spans="1:11" s="37" customFormat="1" ht="68.400000000000006" customHeight="1" x14ac:dyDescent="0.3">
      <c r="A10" s="38" t="s">
        <v>47</v>
      </c>
      <c r="B10" s="42"/>
      <c r="C10" s="42"/>
      <c r="D10" s="42"/>
      <c r="E10" s="42"/>
      <c r="F10" s="42"/>
      <c r="G10" s="42"/>
      <c r="H10" s="42"/>
      <c r="I10" s="152"/>
      <c r="J10" s="152"/>
      <c r="K10" s="152"/>
    </row>
    <row r="11" spans="1:11" s="37" customFormat="1" ht="77.400000000000006" customHeight="1" x14ac:dyDescent="0.3">
      <c r="A11" s="82" t="s">
        <v>145</v>
      </c>
      <c r="B11" s="162" t="s">
        <v>214</v>
      </c>
      <c r="C11" s="162"/>
      <c r="D11" s="162"/>
      <c r="E11" s="162" t="s">
        <v>213</v>
      </c>
      <c r="F11" s="162"/>
      <c r="G11" s="42" t="s">
        <v>219</v>
      </c>
      <c r="H11" s="36"/>
      <c r="I11" s="36"/>
      <c r="J11" s="107"/>
      <c r="K11" s="107"/>
    </row>
    <row r="12" spans="1:11" s="37" customFormat="1" x14ac:dyDescent="0.3">
      <c r="A12" s="36"/>
      <c r="B12" s="36"/>
      <c r="C12" s="161" t="s">
        <v>190</v>
      </c>
      <c r="D12" s="161"/>
      <c r="E12"/>
      <c r="F12"/>
      <c r="G12" s="36"/>
      <c r="H12" s="36"/>
      <c r="I12" s="36"/>
      <c r="J12" s="80"/>
      <c r="K12" s="80"/>
    </row>
    <row r="13" spans="1:11" ht="59.25" customHeight="1" x14ac:dyDescent="0.3">
      <c r="A13" s="35" t="s">
        <v>39</v>
      </c>
      <c r="B13" s="35" t="s">
        <v>83</v>
      </c>
      <c r="C13" s="35" t="s">
        <v>140</v>
      </c>
      <c r="D13" s="35" t="s">
        <v>48</v>
      </c>
    </row>
    <row r="14" spans="1:11" x14ac:dyDescent="0.3">
      <c r="A14" s="155" t="s">
        <v>45</v>
      </c>
      <c r="B14" s="39" t="s">
        <v>49</v>
      </c>
      <c r="C14" s="43" t="s">
        <v>155</v>
      </c>
      <c r="D14" s="43" t="s">
        <v>159</v>
      </c>
    </row>
    <row r="15" spans="1:11" x14ac:dyDescent="0.3">
      <c r="A15" s="156"/>
      <c r="B15" s="39" t="s">
        <v>50</v>
      </c>
      <c r="C15" s="43" t="s">
        <v>156</v>
      </c>
      <c r="D15" s="43" t="s">
        <v>160</v>
      </c>
    </row>
    <row r="16" spans="1:11" x14ac:dyDescent="0.3">
      <c r="A16" s="156"/>
      <c r="B16" s="39" t="s">
        <v>51</v>
      </c>
      <c r="C16" s="43" t="s">
        <v>157</v>
      </c>
      <c r="D16" s="43" t="s">
        <v>161</v>
      </c>
    </row>
    <row r="17" spans="1:4" x14ac:dyDescent="0.3">
      <c r="A17" s="156"/>
      <c r="B17" s="39" t="s">
        <v>52</v>
      </c>
      <c r="C17" s="43" t="s">
        <v>154</v>
      </c>
      <c r="D17" s="43" t="s">
        <v>162</v>
      </c>
    </row>
    <row r="18" spans="1:4" x14ac:dyDescent="0.3">
      <c r="A18" s="156"/>
      <c r="B18" s="39" t="s">
        <v>53</v>
      </c>
      <c r="C18" s="43" t="s">
        <v>158</v>
      </c>
      <c r="D18" s="43" t="s">
        <v>163</v>
      </c>
    </row>
    <row r="19" spans="1:4" ht="28.8" x14ac:dyDescent="0.3">
      <c r="A19" s="157"/>
      <c r="B19" s="78" t="s">
        <v>141</v>
      </c>
      <c r="C19" s="43" t="s">
        <v>189</v>
      </c>
      <c r="D19" s="28"/>
    </row>
    <row r="20" spans="1:4" x14ac:dyDescent="0.3">
      <c r="A20" s="158" t="s">
        <v>46</v>
      </c>
      <c r="B20" s="40" t="s">
        <v>49</v>
      </c>
      <c r="C20" s="44"/>
      <c r="D20" s="44"/>
    </row>
    <row r="21" spans="1:4" x14ac:dyDescent="0.3">
      <c r="A21" s="159"/>
      <c r="B21" s="40" t="s">
        <v>50</v>
      </c>
      <c r="C21" s="44"/>
      <c r="D21" s="44"/>
    </row>
    <row r="22" spans="1:4" x14ac:dyDescent="0.3">
      <c r="A22" s="159"/>
      <c r="B22" s="40" t="s">
        <v>51</v>
      </c>
      <c r="C22" s="44"/>
      <c r="D22" s="44"/>
    </row>
    <row r="23" spans="1:4" x14ac:dyDescent="0.3">
      <c r="A23" s="159"/>
      <c r="B23" s="40" t="s">
        <v>52</v>
      </c>
      <c r="C23" s="44"/>
      <c r="D23" s="44"/>
    </row>
    <row r="24" spans="1:4" x14ac:dyDescent="0.3">
      <c r="A24" s="159"/>
      <c r="B24" s="40" t="s">
        <v>53</v>
      </c>
      <c r="C24" s="44"/>
      <c r="D24" s="44"/>
    </row>
    <row r="25" spans="1:4" ht="28.8" x14ac:dyDescent="0.3">
      <c r="A25" s="160"/>
      <c r="B25" s="78" t="s">
        <v>141</v>
      </c>
      <c r="C25" s="44"/>
      <c r="D25" s="28"/>
    </row>
  </sheetData>
  <mergeCells count="8">
    <mergeCell ref="I9:K10"/>
    <mergeCell ref="B1:D1"/>
    <mergeCell ref="A3:D3"/>
    <mergeCell ref="A14:A19"/>
    <mergeCell ref="A20:A25"/>
    <mergeCell ref="C12:D12"/>
    <mergeCell ref="B11:D11"/>
    <mergeCell ref="E11:F11"/>
  </mergeCells>
  <pageMargins left="0.70866141732283472" right="0.70866141732283472" top="0.74803149606299213" bottom="0.74803149606299213" header="0.31496062992125984" footer="0.31496062992125984"/>
  <pageSetup paperSize="9" scale="5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topLeftCell="A5" zoomScale="80" zoomScaleNormal="80" workbookViewId="0">
      <selection activeCell="E21" sqref="E21"/>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53" t="str">
        <f>Ūdenssaimniec_ESOŠS_VĒRTĒJUMS!B1</f>
        <v>SIGULDA</v>
      </c>
      <c r="C1" s="154"/>
    </row>
    <row r="2" spans="1:4" ht="21.75" customHeight="1" x14ac:dyDescent="0.3">
      <c r="A2" s="5"/>
      <c r="B2" s="6"/>
      <c r="C2" s="6"/>
    </row>
    <row r="3" spans="1:4" s="4" customFormat="1" ht="18" customHeight="1" x14ac:dyDescent="0.3">
      <c r="A3" s="116" t="s">
        <v>62</v>
      </c>
      <c r="B3" s="116"/>
      <c r="C3" s="116"/>
    </row>
    <row r="4" spans="1:4" s="47" customFormat="1" ht="30" customHeight="1" x14ac:dyDescent="0.3">
      <c r="A4" s="48" t="s">
        <v>60</v>
      </c>
      <c r="B4" s="49" t="s">
        <v>153</v>
      </c>
      <c r="C4" s="28"/>
    </row>
    <row r="5" spans="1:4" s="47" customFormat="1" ht="30" customHeight="1" x14ac:dyDescent="0.3">
      <c r="A5" s="48" t="s">
        <v>61</v>
      </c>
      <c r="B5" s="30">
        <v>3013884</v>
      </c>
      <c r="C5" s="28"/>
    </row>
    <row r="6" spans="1:4" s="47" customFormat="1" ht="48" customHeight="1" x14ac:dyDescent="0.3">
      <c r="A6" s="48" t="s">
        <v>104</v>
      </c>
      <c r="B6" s="30">
        <v>465606</v>
      </c>
      <c r="C6" s="28"/>
      <c r="D6" s="46"/>
    </row>
    <row r="7" spans="1:4" s="47" customFormat="1" ht="30" customHeight="1" x14ac:dyDescent="0.3">
      <c r="A7" s="48" t="s">
        <v>103</v>
      </c>
      <c r="B7" s="30">
        <v>103131</v>
      </c>
      <c r="C7" s="28"/>
      <c r="D7" s="46"/>
    </row>
    <row r="8" spans="1:4" s="47" customFormat="1" ht="28.8" x14ac:dyDescent="0.3">
      <c r="A8" s="48" t="s">
        <v>84</v>
      </c>
      <c r="B8" s="30">
        <v>100</v>
      </c>
      <c r="C8" s="28"/>
      <c r="D8" s="46"/>
    </row>
    <row r="9" spans="1:4" s="47" customFormat="1" x14ac:dyDescent="0.3">
      <c r="A9" s="52"/>
      <c r="B9" s="52"/>
      <c r="C9" s="53"/>
      <c r="D9" s="46"/>
    </row>
    <row r="10" spans="1:4" ht="29.4" customHeight="1" x14ac:dyDescent="0.3">
      <c r="A10" s="41" t="s">
        <v>57</v>
      </c>
      <c r="B10" s="87">
        <f>SUM(B11:B12)</f>
        <v>1.38</v>
      </c>
      <c r="C10" s="105" t="s">
        <v>178</v>
      </c>
    </row>
    <row r="11" spans="1:4" x14ac:dyDescent="0.3">
      <c r="A11" s="22" t="s">
        <v>59</v>
      </c>
      <c r="B11" s="87">
        <v>0.59</v>
      </c>
      <c r="C11" s="34">
        <f>B11/B10</f>
        <v>0.42753623188405798</v>
      </c>
    </row>
    <row r="12" spans="1:4" x14ac:dyDescent="0.3">
      <c r="A12" s="22" t="s">
        <v>58</v>
      </c>
      <c r="B12" s="87">
        <v>0.79</v>
      </c>
      <c r="C12" s="29"/>
    </row>
    <row r="13" spans="1:4" x14ac:dyDescent="0.3">
      <c r="A13" s="50" t="s">
        <v>142</v>
      </c>
      <c r="B13" s="87">
        <v>8.42</v>
      </c>
      <c r="C13" s="28"/>
      <c r="D13" s="57"/>
    </row>
    <row r="14" spans="1:4" x14ac:dyDescent="0.3">
      <c r="A14" s="50" t="s">
        <v>105</v>
      </c>
      <c r="B14" s="30">
        <v>508512</v>
      </c>
      <c r="C14" s="28"/>
    </row>
    <row r="15" spans="1:4" x14ac:dyDescent="0.3">
      <c r="A15" s="65" t="s">
        <v>106</v>
      </c>
      <c r="B15" s="33">
        <v>572325</v>
      </c>
      <c r="C15" s="28"/>
    </row>
    <row r="16" spans="1:4" ht="28.5" customHeight="1" x14ac:dyDescent="0.3">
      <c r="A16" s="63" t="s">
        <v>66</v>
      </c>
      <c r="B16" s="103" t="s">
        <v>217</v>
      </c>
      <c r="C16" s="64"/>
      <c r="D16" s="45"/>
    </row>
    <row r="17" spans="1:4" ht="28.8" x14ac:dyDescent="0.3">
      <c r="A17" s="63" t="s">
        <v>23</v>
      </c>
      <c r="B17" s="104" t="s">
        <v>216</v>
      </c>
      <c r="C17" s="64"/>
    </row>
    <row r="18" spans="1:4" ht="28.8" x14ac:dyDescent="0.3">
      <c r="A18" s="63" t="s">
        <v>89</v>
      </c>
      <c r="B18" s="103" t="s">
        <v>179</v>
      </c>
      <c r="C18" s="64"/>
      <c r="D18" s="57"/>
    </row>
    <row r="19" spans="1:4" ht="15.6" customHeight="1" x14ac:dyDescent="0.3">
      <c r="A19" s="163" t="s">
        <v>63</v>
      </c>
      <c r="B19" s="164"/>
      <c r="C19" s="163"/>
    </row>
    <row r="20" spans="1:4" ht="28.8" x14ac:dyDescent="0.3">
      <c r="A20" s="41" t="s">
        <v>64</v>
      </c>
      <c r="B20" s="87">
        <f>0.32+0.73</f>
        <v>1.05</v>
      </c>
      <c r="C20" s="105" t="s">
        <v>178</v>
      </c>
    </row>
    <row r="21" spans="1:4" x14ac:dyDescent="0.3">
      <c r="A21" s="50" t="s">
        <v>107</v>
      </c>
      <c r="B21" s="30">
        <v>425559</v>
      </c>
      <c r="C21" s="28"/>
    </row>
    <row r="22" spans="1:4" x14ac:dyDescent="0.3">
      <c r="A22" s="50" t="s">
        <v>108</v>
      </c>
      <c r="B22" s="30">
        <v>444532</v>
      </c>
      <c r="C22" s="28"/>
    </row>
    <row r="23" spans="1:4" ht="28.8" x14ac:dyDescent="0.3">
      <c r="A23" s="51" t="s">
        <v>65</v>
      </c>
      <c r="B23" s="103" t="s">
        <v>217</v>
      </c>
      <c r="C23" s="28"/>
    </row>
    <row r="24" spans="1:4" ht="28.8" x14ac:dyDescent="0.3">
      <c r="A24" s="51" t="s">
        <v>23</v>
      </c>
      <c r="B24" s="104" t="s">
        <v>216</v>
      </c>
      <c r="C24" s="28"/>
    </row>
    <row r="25" spans="1:4" ht="28.8" x14ac:dyDescent="0.3">
      <c r="A25" s="51" t="s">
        <v>67</v>
      </c>
      <c r="B25" s="103" t="s">
        <v>179</v>
      </c>
      <c r="C25" s="28"/>
    </row>
    <row r="26" spans="1:4" x14ac:dyDescent="0.3">
      <c r="A26" s="57"/>
    </row>
  </sheetData>
  <mergeCells count="3">
    <mergeCell ref="B1:C1"/>
    <mergeCell ref="A3:C3"/>
    <mergeCell ref="A19:C19"/>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2020-03-25T09:47:56Z</dcterms:modified>
</cp:coreProperties>
</file>