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75" windowWidth="15180" windowHeight="8070" activeTab="4"/>
  </bookViews>
  <sheets>
    <sheet name="Nodrosinajums" sheetId="1" r:id="rId1"/>
    <sheet name="Pakalpoj-sn" sheetId="2" r:id="rId2"/>
    <sheet name="U-K-apjomi" sheetId="3" r:id="rId3"/>
    <sheet name="Kvalitate" sheetId="4" r:id="rId4"/>
    <sheet name="Infrastrukt" sheetId="5" r:id="rId5"/>
  </sheets>
  <calcPr calcId="125725"/>
</workbook>
</file>

<file path=xl/calcChain.xml><?xml version="1.0" encoding="utf-8"?>
<calcChain xmlns="http://schemas.openxmlformats.org/spreadsheetml/2006/main">
  <c r="D6" i="4"/>
  <c r="E6"/>
  <c r="F6"/>
  <c r="D20" i="3"/>
  <c r="E20" s="1"/>
  <c r="H20"/>
  <c r="I20" s="1"/>
  <c r="C20"/>
  <c r="H18"/>
  <c r="I18" s="1"/>
  <c r="I9" s="1"/>
  <c r="H9" s="1"/>
  <c r="F18"/>
  <c r="D18"/>
  <c r="E18" s="1"/>
  <c r="B18"/>
  <c r="C18" s="1"/>
  <c r="G18"/>
  <c r="C9"/>
  <c r="M8" i="1"/>
  <c r="L8"/>
  <c r="K8"/>
  <c r="I8"/>
  <c r="H8"/>
  <c r="G8"/>
  <c r="J6"/>
  <c r="M10"/>
  <c r="L10"/>
  <c r="I10"/>
  <c r="H6"/>
  <c r="L6" s="1"/>
  <c r="M6" s="1"/>
  <c r="E6"/>
  <c r="D6"/>
  <c r="G5" i="2"/>
  <c r="F38" i="3"/>
  <c r="F37"/>
  <c r="F36"/>
  <c r="F8" i="4"/>
  <c r="D8"/>
  <c r="H8" i="2"/>
  <c r="I8" s="1"/>
  <c r="E10" i="1"/>
  <c r="A2" i="5"/>
  <c r="A2" i="4"/>
  <c r="B8"/>
  <c r="B8" i="5" s="1"/>
  <c r="B6" i="4"/>
  <c r="B6" i="5" s="1"/>
  <c r="H25" i="2"/>
  <c r="I25" s="1"/>
  <c r="H23"/>
  <c r="I23" s="1"/>
  <c r="H21"/>
  <c r="I21" s="1"/>
  <c r="H15"/>
  <c r="I15" s="1"/>
  <c r="B25"/>
  <c r="B23"/>
  <c r="B21"/>
  <c r="B19"/>
  <c r="B17"/>
  <c r="B15"/>
  <c r="B13"/>
  <c r="B11"/>
  <c r="B8"/>
  <c r="B5"/>
  <c r="B32" i="1"/>
  <c r="B31"/>
  <c r="B30"/>
  <c r="B29"/>
  <c r="B28"/>
  <c r="B27"/>
  <c r="B26"/>
  <c r="B25"/>
  <c r="B24"/>
  <c r="A23" i="3" s="1"/>
  <c r="B23" i="1"/>
  <c r="M18"/>
  <c r="M16"/>
  <c r="M13"/>
  <c r="M12"/>
  <c r="H19" i="2"/>
  <c r="I19" s="1"/>
  <c r="H17"/>
  <c r="I17" s="1"/>
  <c r="C5"/>
  <c r="M17" i="1"/>
  <c r="M14"/>
  <c r="I18"/>
  <c r="I17"/>
  <c r="I16"/>
  <c r="I15"/>
  <c r="I14"/>
  <c r="I13"/>
  <c r="I12"/>
  <c r="H11" i="2"/>
  <c r="I11" s="1"/>
  <c r="H13"/>
  <c r="I13" s="1"/>
  <c r="J18" i="3" l="1"/>
  <c r="J9" s="1"/>
  <c r="F9" s="1"/>
  <c r="D9" s="1"/>
  <c r="E9" s="1"/>
  <c r="F20"/>
  <c r="M15" i="1"/>
  <c r="G36" i="3"/>
  <c r="B36"/>
  <c r="G37"/>
  <c r="C19" i="2"/>
  <c r="C17" s="1"/>
  <c r="C15" s="1"/>
  <c r="C13" s="1"/>
  <c r="C11" s="1"/>
  <c r="G20" i="3" l="1"/>
  <c r="J20"/>
  <c r="G9"/>
  <c r="G38"/>
  <c r="B38"/>
  <c r="B37"/>
  <c r="K18" i="1"/>
  <c r="K17"/>
  <c r="K16"/>
  <c r="K15"/>
  <c r="K14"/>
  <c r="K13"/>
  <c r="K12"/>
  <c r="K10"/>
  <c r="G18"/>
  <c r="G17"/>
  <c r="G16"/>
  <c r="G15"/>
  <c r="G14"/>
  <c r="G13"/>
  <c r="G12"/>
  <c r="G10"/>
  <c r="H5" i="2"/>
  <c r="I5" s="1"/>
  <c r="I6" i="1"/>
  <c r="I38" i="3"/>
  <c r="I29" s="1"/>
  <c r="H29" s="1"/>
  <c r="F29" s="1"/>
  <c r="I37"/>
  <c r="I28" s="1"/>
  <c r="H28" s="1"/>
  <c r="F28" s="1"/>
  <c r="I36"/>
  <c r="I27" s="1"/>
  <c r="H27" s="1"/>
  <c r="F27" s="1"/>
  <c r="C38"/>
  <c r="C37"/>
  <c r="C36"/>
  <c r="C29"/>
  <c r="C28"/>
  <c r="C27"/>
  <c r="A2" i="2"/>
  <c r="A2" i="3" s="1"/>
  <c r="D28" l="1"/>
  <c r="G28"/>
  <c r="D27"/>
  <c r="E27" s="1"/>
  <c r="G27"/>
  <c r="G29"/>
  <c r="D29"/>
  <c r="E29" s="1"/>
  <c r="K6" i="1"/>
  <c r="G6"/>
  <c r="E28" i="3"/>
  <c r="M11" i="1" l="1"/>
  <c r="G11"/>
  <c r="I11"/>
  <c r="K11"/>
</calcChain>
</file>

<file path=xl/sharedStrings.xml><?xml version="1.0" encoding="utf-8"?>
<sst xmlns="http://schemas.openxmlformats.org/spreadsheetml/2006/main" count="187" uniqueCount="104">
  <si>
    <t>Nr.p.k.</t>
  </si>
  <si>
    <t>Apdzīvotās vietas nosaukums</t>
  </si>
  <si>
    <t>Iedzīvotāju skaits</t>
  </si>
  <si>
    <t>Ūdensapgādes pakalpojumu nodrošinājums iedzīvotājiem</t>
  </si>
  <si>
    <t>Esošā situācija</t>
  </si>
  <si>
    <t>Plānotais nodrošinājums 2015.g.</t>
  </si>
  <si>
    <t>skaits</t>
  </si>
  <si>
    <t>%</t>
  </si>
  <si>
    <t>Kanalizācijas pakalpojumu nodrošinājums iedzīvotājiem</t>
  </si>
  <si>
    <t>Ūdenssaimniecības pakalpojumu sniedzējs (SPS)</t>
  </si>
  <si>
    <t>Ūdensapgāde</t>
  </si>
  <si>
    <t>Kanalizācija</t>
  </si>
  <si>
    <t>SPS raksturojums</t>
  </si>
  <si>
    <t>Juridiskais statuss</t>
  </si>
  <si>
    <t>Pamatlīdzekļu piederība</t>
  </si>
  <si>
    <t>Meksājumu iekasēšana</t>
  </si>
  <si>
    <t>Gads</t>
  </si>
  <si>
    <t>Iegūtā ūdens daudzums</t>
  </si>
  <si>
    <t>m3/gadā</t>
  </si>
  <si>
    <t>m3/dnn</t>
  </si>
  <si>
    <t>Piegādātā ūdens daudzums, m3/gadā</t>
  </si>
  <si>
    <t>iedzīvotājiem</t>
  </si>
  <si>
    <t>Kopā</t>
  </si>
  <si>
    <t>Ūdens zudumi</t>
  </si>
  <si>
    <t>l/dnn/cilv.</t>
  </si>
  <si>
    <t>Infiltrācija</t>
  </si>
  <si>
    <t>Uz NAI novadīto notekūdeņu daudzums</t>
  </si>
  <si>
    <t>No lietotājiem savāktais notekūdeņu daudzums, m3/gadā</t>
  </si>
  <si>
    <t>no iedzīvotājiem</t>
  </si>
  <si>
    <t>nd</t>
  </si>
  <si>
    <t>VARAM dati (ciemā)</t>
  </si>
  <si>
    <t>2011.g. dati (ciemā)</t>
  </si>
  <si>
    <t>pakalpo-jumu zonā</t>
  </si>
  <si>
    <t>Ūdensapgādes un kanalizācijas pakalpojumu nodrošinājums</t>
  </si>
  <si>
    <t>Ūdenssaimniecības pakalpojumu sniedzēji</t>
  </si>
  <si>
    <t>Pamatojums</t>
  </si>
  <si>
    <t>Ūdensapgādes un kanalizācijas pakalpojumu daudzums</t>
  </si>
  <si>
    <t>Ūdensaimniecības pakalpojumu nodrošinājums iestādēm un uzņēmumiem</t>
  </si>
  <si>
    <t>Iestāžu skaits</t>
  </si>
  <si>
    <t>Norēķinās pēc skaitītāju datiem, %</t>
  </si>
  <si>
    <t>Iestādes</t>
  </si>
  <si>
    <t>no iestādēm un uzņēmumiem</t>
  </si>
  <si>
    <t>iestādēm un uzņēmumiem</t>
  </si>
  <si>
    <t>Iedzī-votāji</t>
  </si>
  <si>
    <t>Uzņē-mumi</t>
  </si>
  <si>
    <t>-</t>
  </si>
  <si>
    <t>U,K</t>
  </si>
  <si>
    <t>Uzņē-mumu skaits</t>
  </si>
  <si>
    <t>Dzeramā ūdens kvalitāte</t>
  </si>
  <si>
    <t>Urbumos</t>
  </si>
  <si>
    <t>USS</t>
  </si>
  <si>
    <t>Pie lietotāja</t>
  </si>
  <si>
    <t>Kvalitāte izplūdē</t>
  </si>
  <si>
    <t>Izplūdes vieta</t>
  </si>
  <si>
    <t xml:space="preserve">Rīcība ar dūņām  </t>
  </si>
  <si>
    <t>Pakalpojumu kvalitāte</t>
  </si>
  <si>
    <t>Notekūdeņu un dūņu apsaimniekošanas kvalitāte</t>
  </si>
  <si>
    <t>ŪDENSSAIMNIECĪBAS INFRASTRUKTŪRA</t>
  </si>
  <si>
    <t>Ūdensapgādes infrastruktūra</t>
  </si>
  <si>
    <t>Kanalizācijas infrastruktūra</t>
  </si>
  <si>
    <t>Urbumi</t>
  </si>
  <si>
    <t>Tīkli</t>
  </si>
  <si>
    <t>NAI</t>
  </si>
  <si>
    <t>KSS</t>
  </si>
  <si>
    <t>Plānotie pasākumi</t>
  </si>
  <si>
    <t>Ādažu novads</t>
  </si>
  <si>
    <t>Baltezers</t>
  </si>
  <si>
    <t>Garkalne</t>
  </si>
  <si>
    <t>SIA "Ādažu ūdens"</t>
  </si>
  <si>
    <t>Ādažu novada pašvaldības SIA</t>
  </si>
  <si>
    <t>Regulatora licence, apstiprināti tarifi un līgums ar pašvaldību.</t>
  </si>
  <si>
    <t>L=758 m, t.sk. 554 m pašteces un 204 spiedvadi, nolietojums 70%.</t>
  </si>
  <si>
    <t>1 KSS, sūknis GRUNFOS APG50.19.3, tehn.stāvoklis slikts.</t>
  </si>
  <si>
    <t>L=742 m, nolietojums 70%.</t>
  </si>
  <si>
    <t>1 artēziskais urbums, debits 2,1 l/s, novecojis, nepieciešama rekonstrukcija.</t>
  </si>
  <si>
    <t>USS q=12-14 m3/h, tehniskais stāvoklis labs.</t>
  </si>
  <si>
    <t>(1)Urbuma rekonstrukcija (skalošana, "galvas" renovācija un hidrofora uzstādīšana). (2)Ūdens rezervuāra un 2.pacēluma sūkņu stacijas izbūve ugunsdzēsībai. (3)Ūdensapgādes tīklu rekonstrukcija un palpašināšana, L=1,5 km. (4)Kanalizācijas tīklu rekonstrukcija un paplašināšana, L=1,5 km, t.sk. KSS rekonstrukcija. (5)Slēgtā ūdenstorņa demontāža.</t>
  </si>
  <si>
    <t>Atbilst normat.prasībām.</t>
  </si>
  <si>
    <t>Respondenta sniegtajos datos ir pretrunas, uzrādītie zudumi un ūdens patēriņš neveido summu, kāda uzrādīta ūdens ieguvē. Šajā tabulā koriģēti zudumi un arī iedzīvotāju ūdens patēriņš, ņemot vērā datus par novadītā notekūdeņu daudzumu uz vienu cilvēku diennaktī. Respondenta uzrādītais ūdens patēriņš (50-58 l/dnn/cilv.) uz vienu cilvēku diennaktī ir ievēromami mazāks kā citās Rīgas tuvumā esošajās apdzīvotajās vietās..</t>
  </si>
  <si>
    <t>AS "Rīgas ūdens"</t>
  </si>
  <si>
    <t>Rīgas pilsētas pašvaldības uzņēmums</t>
  </si>
  <si>
    <t xml:space="preserve"> Jānis Neilands, SIA "Ādažu ūdens" tehniskais direktors, tel. 29508079, e-pasts udensadazi@inbox.lv</t>
  </si>
  <si>
    <t>Kontaktpersonas:      Ineta Bokāne, SIA "Ādažu ūdens" grāmatvede, tel. 29508078, e-pasts udensadazi@inbox.lv</t>
  </si>
  <si>
    <t>Teritorijas plānojuma dati</t>
  </si>
  <si>
    <t>NAI Bioclere, Q=90m3/dnn.</t>
  </si>
  <si>
    <t>Dūņas apstrādei tiek izvestas uz Kadagas NAI dūņu laukiem.</t>
  </si>
  <si>
    <t>Gaujas vecupe</t>
  </si>
  <si>
    <t>2010.gadā  definēta Baltezera aglomerācija, kurā iekļauts Baltezers kā apdzīvota vieta.</t>
  </si>
  <si>
    <t>Ūdensapgādes un kanalizācijas sistēmu tehniskā dokumentācija nav saglabājusis.</t>
  </si>
  <si>
    <t>Baltezera aglomerācija</t>
  </si>
  <si>
    <t xml:space="preserve">Baltezera aglomerācija </t>
  </si>
  <si>
    <t>Piezīme. 2010.g.ir definēta Baltezera aglomerācija (daļa no Ādažu novada, daļa no Garkalnes novada un daļa no Rīgas pilsētas teritorijas, kas pieguļ Baltezeram, apvienotas Baltezera aglomerācijā) un notekūdeņu apsaimniekošana šajā aglomerācijā deleģēta SIA "Garkalnes ūdens", kas ir uzsācis ES KF līdzfinansēta projekta sagatavošanu un realizāciju Baltezera aglomerācija, t.i., Projekta īstenošanas gaitā Baltezerā tiks mainīta  ūdensapgādes un kanalizācijas apkalpošanas institucionālā situācija. 2010.g. ir izstrādāts Baltezera aglozerācijas TEP-s "Ūdenssaimniecības pakalpojumu attīstība pie Lielā un Mazā Baltezera".</t>
  </si>
  <si>
    <t>SIA "garkalnes ūdens"</t>
  </si>
  <si>
    <t>SIA "Garkalnes ūdens" kapitāldaļas pieder Ādažu novada domei un Garkalnes novada domei</t>
  </si>
  <si>
    <t>Pamatlīdzekļu piederības jautājumi tiek risināti</t>
  </si>
  <si>
    <t>Regulatora licence un līgums ar pašvaldībām.</t>
  </si>
  <si>
    <t>SIA "Garkalnes ūdens" kā projekta iesniedzējs gatavo realizācijai ES KF līdzfinansētu projektu ūdensapgādes un kanalizācijas infrastruktūras attīstībai Baltezera aglomerācijā, t.sk. Baltezerā.</t>
  </si>
  <si>
    <t>BALTEZERA AGLOMERĀCIJA</t>
  </si>
  <si>
    <t>Dati U,K bilancei iegūti no TEP-a "Ūdenssaimniecības pakalpojumu attīstība pie Lielā un Mazā Baltezera", 2010.</t>
  </si>
  <si>
    <t>Baltezera sūkņu stacijas NAI, Q=150 m3/dnn</t>
  </si>
  <si>
    <t>Baltezera aglomerācijā</t>
  </si>
  <si>
    <t>t.sk. Baltezerā</t>
  </si>
  <si>
    <t>Lielais Baltezers</t>
  </si>
  <si>
    <t>Dūņas apstrādei tiek izvestas uz Rīgas  NAI dūņu laukiem.</t>
  </si>
</sst>
</file>

<file path=xl/styles.xml><?xml version="1.0" encoding="utf-8"?>
<styleSheet xmlns="http://schemas.openxmlformats.org/spreadsheetml/2006/main">
  <numFmts count="2">
    <numFmt numFmtId="164" formatCode="0.0%"/>
    <numFmt numFmtId="165" formatCode="0.0"/>
  </numFmts>
  <fonts count="12">
    <font>
      <sz val="11"/>
      <color theme="1"/>
      <name val="Calibri"/>
      <family val="2"/>
      <charset val="186"/>
      <scheme val="minor"/>
    </font>
    <font>
      <sz val="11"/>
      <color theme="1"/>
      <name val="Times New Roman"/>
      <family val="1"/>
      <charset val="186"/>
    </font>
    <font>
      <sz val="12"/>
      <color theme="1"/>
      <name val="Times New Roman"/>
      <family val="1"/>
      <charset val="186"/>
    </font>
    <font>
      <b/>
      <sz val="12"/>
      <color theme="1"/>
      <name val="Times New Roman"/>
      <family val="1"/>
      <charset val="186"/>
    </font>
    <font>
      <b/>
      <sz val="14"/>
      <color theme="1"/>
      <name val="Times New Roman"/>
      <family val="1"/>
      <charset val="186"/>
    </font>
    <font>
      <b/>
      <sz val="12"/>
      <color theme="1"/>
      <name val="Calibri"/>
      <family val="2"/>
      <charset val="186"/>
      <scheme val="minor"/>
    </font>
    <font>
      <i/>
      <sz val="12"/>
      <color theme="1"/>
      <name val="Times New Roman"/>
      <family val="1"/>
      <charset val="186"/>
    </font>
    <font>
      <i/>
      <sz val="11"/>
      <color theme="1"/>
      <name val="Calibri"/>
      <family val="2"/>
      <charset val="186"/>
      <scheme val="minor"/>
    </font>
    <font>
      <sz val="12"/>
      <name val="Times New Roman"/>
      <family val="1"/>
      <charset val="186"/>
    </font>
    <font>
      <sz val="11"/>
      <color theme="1"/>
      <name val="Calibri"/>
      <family val="2"/>
      <charset val="186"/>
      <scheme val="minor"/>
    </font>
    <font>
      <sz val="14"/>
      <color theme="1"/>
      <name val="Times New Roman"/>
      <family val="1"/>
      <charset val="186"/>
    </font>
    <font>
      <b/>
      <sz val="16"/>
      <color theme="1"/>
      <name val="Times New Roman"/>
      <family val="1"/>
      <charset val="186"/>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top/>
      <bottom/>
      <diagonal/>
    </border>
    <border>
      <left/>
      <right style="thin">
        <color auto="1"/>
      </right>
      <top/>
      <bottom/>
      <diagonal/>
    </border>
  </borders>
  <cellStyleXfs count="2">
    <xf numFmtId="0" fontId="0" fillId="0" borderId="0"/>
    <xf numFmtId="9" fontId="9" fillId="0" borderId="0" applyFont="0" applyFill="0" applyBorder="0" applyAlignment="0" applyProtection="0"/>
  </cellStyleXfs>
  <cellXfs count="181">
    <xf numFmtId="0" fontId="0" fillId="0" borderId="0" xfId="0"/>
    <xf numFmtId="0" fontId="4" fillId="0" borderId="0" xfId="0" applyFont="1" applyFill="1"/>
    <xf numFmtId="0" fontId="1" fillId="0" borderId="0" xfId="0" applyFont="1" applyFill="1" applyAlignment="1">
      <alignment horizontal="center"/>
    </xf>
    <xf numFmtId="0" fontId="1" fillId="0" borderId="0" xfId="0" applyFont="1" applyFill="1"/>
    <xf numFmtId="0" fontId="3" fillId="0" borderId="0" xfId="0" applyFont="1" applyFill="1"/>
    <xf numFmtId="0" fontId="2" fillId="0" borderId="0" xfId="0" applyFont="1" applyFill="1" applyAlignment="1">
      <alignment horizontal="center"/>
    </xf>
    <xf numFmtId="0" fontId="2" fillId="0" borderId="0" xfId="0" applyFont="1" applyFill="1"/>
    <xf numFmtId="0" fontId="2" fillId="0" borderId="0" xfId="0" applyFont="1" applyFill="1" applyAlignment="1">
      <alignment horizontal="center" vertical="center" wrapText="1"/>
    </xf>
    <xf numFmtId="0" fontId="2" fillId="0" borderId="0" xfId="0" applyFont="1" applyFill="1" applyAlignment="1">
      <alignment vertical="top" wrapText="1"/>
    </xf>
    <xf numFmtId="0" fontId="4" fillId="0" borderId="0" xfId="0" applyFont="1" applyFill="1" applyAlignment="1">
      <alignment vertical="top"/>
    </xf>
    <xf numFmtId="9" fontId="2" fillId="0" borderId="1" xfId="0" applyNumberFormat="1" applyFont="1" applyFill="1" applyBorder="1" applyAlignment="1">
      <alignment vertical="top" wrapText="1"/>
    </xf>
    <xf numFmtId="9" fontId="2" fillId="0" borderId="1" xfId="0" applyNumberFormat="1" applyFont="1" applyFill="1" applyBorder="1" applyAlignment="1">
      <alignment horizontal="center" vertical="top" wrapText="1"/>
    </xf>
    <xf numFmtId="0" fontId="2" fillId="0" borderId="0" xfId="0" applyFont="1" applyFill="1" applyAlignment="1">
      <alignment vertical="top"/>
    </xf>
    <xf numFmtId="0" fontId="4" fillId="0" borderId="0" xfId="0" applyFont="1" applyFill="1" applyAlignment="1">
      <alignment horizontal="left" vertical="top"/>
    </xf>
    <xf numFmtId="0" fontId="2" fillId="0" borderId="0" xfId="0" applyFont="1" applyFill="1" applyAlignment="1">
      <alignment horizontal="center" vertical="top" wrapText="1"/>
    </xf>
    <xf numFmtId="0" fontId="3" fillId="0" borderId="0" xfId="0" applyFont="1" applyFill="1" applyBorder="1" applyAlignment="1">
      <alignment vertical="top"/>
    </xf>
    <xf numFmtId="0" fontId="2" fillId="0" borderId="0" xfId="0" applyFont="1" applyFill="1" applyBorder="1" applyAlignment="1">
      <alignment horizontal="right"/>
    </xf>
    <xf numFmtId="165" fontId="2" fillId="0" borderId="0" xfId="0" applyNumberFormat="1" applyFont="1" applyFill="1" applyBorder="1"/>
    <xf numFmtId="1" fontId="2" fillId="0" borderId="0" xfId="0" applyNumberFormat="1" applyFont="1" applyFill="1" applyBorder="1"/>
    <xf numFmtId="0" fontId="6" fillId="0" borderId="0" xfId="0" applyFont="1" applyFill="1" applyBorder="1" applyAlignment="1">
      <alignment horizontal="left"/>
    </xf>
    <xf numFmtId="9" fontId="2" fillId="0" borderId="0" xfId="0" applyNumberFormat="1" applyFont="1" applyFill="1" applyBorder="1"/>
    <xf numFmtId="0" fontId="6" fillId="0" borderId="0" xfId="0" applyFont="1" applyFill="1" applyBorder="1" applyAlignment="1">
      <alignment horizontal="center"/>
    </xf>
    <xf numFmtId="0" fontId="6" fillId="0" borderId="0" xfId="0" applyFont="1" applyFill="1" applyBorder="1"/>
    <xf numFmtId="1" fontId="6" fillId="0" borderId="0" xfId="0" applyNumberFormat="1" applyFont="1" applyFill="1"/>
    <xf numFmtId="0" fontId="6" fillId="0" borderId="0" xfId="0" applyFont="1" applyFill="1"/>
    <xf numFmtId="165" fontId="6" fillId="0" borderId="0" xfId="0" applyNumberFormat="1" applyFont="1" applyFill="1" applyBorder="1"/>
    <xf numFmtId="164" fontId="6" fillId="0" borderId="0" xfId="0" applyNumberFormat="1" applyFont="1" applyFill="1" applyBorder="1"/>
    <xf numFmtId="0" fontId="6" fillId="0" borderId="0" xfId="0" applyFont="1" applyFill="1" applyBorder="1" applyAlignment="1">
      <alignment horizontal="right"/>
    </xf>
    <xf numFmtId="1" fontId="2" fillId="0" borderId="0" xfId="0" applyNumberFormat="1" applyFont="1" applyFill="1" applyBorder="1" applyAlignment="1">
      <alignment horizontal="right"/>
    </xf>
    <xf numFmtId="0" fontId="3" fillId="0" borderId="0" xfId="0" applyFont="1" applyFill="1" applyBorder="1" applyAlignment="1">
      <alignment horizontal="center"/>
    </xf>
    <xf numFmtId="0" fontId="3" fillId="0" borderId="0" xfId="0" applyFont="1" applyFill="1" applyBorder="1"/>
    <xf numFmtId="165" fontId="3" fillId="0" borderId="0" xfId="0" applyNumberFormat="1" applyFont="1" applyFill="1" applyBorder="1" applyAlignment="1">
      <alignment horizontal="left"/>
    </xf>
    <xf numFmtId="0" fontId="3" fillId="0" borderId="0" xfId="0" applyFont="1" applyFill="1" applyBorder="1" applyAlignment="1">
      <alignment horizontal="left"/>
    </xf>
    <xf numFmtId="165" fontId="3" fillId="0" borderId="0" xfId="0" applyNumberFormat="1" applyFont="1" applyFill="1" applyBorder="1" applyAlignment="1">
      <alignment horizontal="center"/>
    </xf>
    <xf numFmtId="1" fontId="6" fillId="0" borderId="0" xfId="0" applyNumberFormat="1" applyFont="1" applyFill="1" applyBorder="1"/>
    <xf numFmtId="9" fontId="6" fillId="0" borderId="0" xfId="0" applyNumberFormat="1" applyFont="1" applyFill="1" applyBorder="1"/>
    <xf numFmtId="1" fontId="6" fillId="0" borderId="0" xfId="0" applyNumberFormat="1" applyFont="1" applyFill="1" applyBorder="1" applyAlignment="1">
      <alignment horizontal="right"/>
    </xf>
    <xf numFmtId="0" fontId="2" fillId="0" borderId="1"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2" xfId="0" applyFont="1" applyFill="1" applyBorder="1" applyAlignment="1">
      <alignment vertical="top" wrapText="1"/>
    </xf>
    <xf numFmtId="0" fontId="2" fillId="0" borderId="9" xfId="0" applyFont="1" applyFill="1" applyBorder="1" applyAlignment="1">
      <alignment vertical="top" wrapText="1"/>
    </xf>
    <xf numFmtId="0" fontId="2" fillId="0" borderId="0" xfId="0" applyFont="1" applyFill="1" applyBorder="1" applyAlignment="1">
      <alignment vertical="top" wrapText="1"/>
    </xf>
    <xf numFmtId="9" fontId="2" fillId="0" borderId="2" xfId="0" applyNumberFormat="1" applyFont="1" applyFill="1" applyBorder="1" applyAlignment="1">
      <alignment vertical="top" wrapText="1"/>
    </xf>
    <xf numFmtId="0" fontId="8" fillId="0" borderId="1" xfId="0" applyFont="1" applyFill="1" applyBorder="1" applyAlignment="1">
      <alignment horizontal="center" vertical="top" wrapText="1"/>
    </xf>
    <xf numFmtId="0" fontId="8" fillId="0" borderId="0" xfId="0" applyFont="1" applyFill="1" applyAlignment="1">
      <alignment vertical="top" wrapText="1"/>
    </xf>
    <xf numFmtId="0" fontId="3" fillId="0" borderId="0" xfId="0" applyFont="1" applyFill="1" applyBorder="1" applyAlignment="1">
      <alignment horizontal="left" vertical="top"/>
    </xf>
    <xf numFmtId="0" fontId="2" fillId="0" borderId="1" xfId="0" applyFont="1" applyFill="1" applyBorder="1" applyAlignment="1">
      <alignment vertical="top" wrapText="1"/>
    </xf>
    <xf numFmtId="0" fontId="2" fillId="0" borderId="1" xfId="0" applyFont="1" applyFill="1" applyBorder="1" applyAlignment="1">
      <alignment horizontal="center" vertical="top" wrapText="1"/>
    </xf>
    <xf numFmtId="0" fontId="2" fillId="0" borderId="2" xfId="0" applyFont="1" applyFill="1" applyBorder="1" applyAlignment="1">
      <alignment horizontal="left" vertical="top" wrapText="1"/>
    </xf>
    <xf numFmtId="0" fontId="4" fillId="0" borderId="0" xfId="0" applyFont="1" applyFill="1" applyAlignment="1">
      <alignment horizontal="left"/>
    </xf>
    <xf numFmtId="0" fontId="4" fillId="0" borderId="0" xfId="0" applyFont="1" applyFill="1" applyBorder="1" applyAlignment="1">
      <alignment horizontal="left"/>
    </xf>
    <xf numFmtId="0" fontId="11" fillId="0" borderId="0" xfId="0" applyFont="1" applyFill="1" applyBorder="1" applyAlignment="1">
      <alignment horizontal="left"/>
    </xf>
    <xf numFmtId="9" fontId="2" fillId="0" borderId="1" xfId="1" applyFont="1" applyFill="1" applyBorder="1" applyAlignment="1">
      <alignment horizontal="center" vertical="top" wrapText="1"/>
    </xf>
    <xf numFmtId="0" fontId="10" fillId="0" borderId="0" xfId="0" applyFont="1" applyFill="1" applyAlignment="1">
      <alignment vertical="top" wrapText="1"/>
    </xf>
    <xf numFmtId="0" fontId="2" fillId="0" borderId="1" xfId="0" applyFont="1" applyFill="1" applyBorder="1" applyAlignment="1">
      <alignment horizontal="left" vertical="top" wrapText="1"/>
    </xf>
    <xf numFmtId="0" fontId="2" fillId="0" borderId="3" xfId="0" applyFont="1" applyFill="1" applyBorder="1" applyAlignment="1">
      <alignment horizontal="center" vertical="top"/>
    </xf>
    <xf numFmtId="0" fontId="2" fillId="0" borderId="11" xfId="0" applyFont="1" applyFill="1" applyBorder="1" applyAlignment="1">
      <alignment vertical="top"/>
    </xf>
    <xf numFmtId="0" fontId="2" fillId="0" borderId="13" xfId="0" applyFont="1" applyFill="1" applyBorder="1" applyAlignment="1">
      <alignment horizontal="right" vertical="top"/>
    </xf>
    <xf numFmtId="0" fontId="2" fillId="0" borderId="13" xfId="0" applyFont="1" applyFill="1" applyBorder="1" applyAlignment="1">
      <alignment vertical="top"/>
    </xf>
    <xf numFmtId="0" fontId="0" fillId="0" borderId="12" xfId="0" applyFill="1" applyBorder="1" applyAlignment="1">
      <alignment vertical="top"/>
    </xf>
    <xf numFmtId="0" fontId="2" fillId="0" borderId="0" xfId="0" applyFont="1" applyFill="1" applyBorder="1" applyAlignment="1">
      <alignment vertical="top"/>
    </xf>
    <xf numFmtId="0" fontId="2" fillId="0" borderId="2" xfId="0" applyFont="1" applyFill="1" applyBorder="1" applyAlignment="1">
      <alignment vertical="top" wrapText="1"/>
    </xf>
    <xf numFmtId="0" fontId="2" fillId="0" borderId="1" xfId="0" applyNumberFormat="1" applyFont="1" applyFill="1" applyBorder="1" applyAlignment="1">
      <alignmen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1" xfId="0" applyFont="1" applyFill="1" applyBorder="1" applyAlignment="1">
      <alignment vertical="top" wrapText="1"/>
    </xf>
    <xf numFmtId="0" fontId="2" fillId="0" borderId="2" xfId="0" applyFont="1" applyFill="1" applyBorder="1" applyAlignment="1">
      <alignment vertical="top" wrapText="1"/>
    </xf>
    <xf numFmtId="0" fontId="2" fillId="0" borderId="0" xfId="0" applyNumberFormat="1" applyFont="1" applyFill="1" applyAlignment="1">
      <alignment vertical="top" wrapText="1"/>
    </xf>
    <xf numFmtId="0" fontId="2" fillId="0" borderId="0" xfId="0" applyNumberFormat="1" applyFont="1" applyFill="1"/>
    <xf numFmtId="0" fontId="2" fillId="0" borderId="1" xfId="0" applyFont="1" applyFill="1" applyBorder="1" applyAlignment="1">
      <alignment horizontal="center"/>
    </xf>
    <xf numFmtId="1" fontId="2" fillId="0" borderId="1" xfId="0" applyNumberFormat="1" applyFont="1" applyFill="1" applyBorder="1" applyAlignment="1">
      <alignment horizontal="center"/>
    </xf>
    <xf numFmtId="1" fontId="2" fillId="0" borderId="1" xfId="0" applyNumberFormat="1" applyFont="1" applyFill="1" applyBorder="1"/>
    <xf numFmtId="165" fontId="2" fillId="0" borderId="1" xfId="0" applyNumberFormat="1" applyFont="1" applyFill="1" applyBorder="1"/>
    <xf numFmtId="0" fontId="2" fillId="0" borderId="1" xfId="0" applyFont="1" applyFill="1" applyBorder="1"/>
    <xf numFmtId="0" fontId="2" fillId="0" borderId="1" xfId="0" applyFont="1" applyFill="1" applyBorder="1" applyAlignment="1">
      <alignment horizontal="right"/>
    </xf>
    <xf numFmtId="9" fontId="2" fillId="0" borderId="1" xfId="0" applyNumberFormat="1" applyFont="1" applyFill="1" applyBorder="1"/>
    <xf numFmtId="1" fontId="2" fillId="0" borderId="4" xfId="0" applyNumberFormat="1" applyFont="1" applyFill="1" applyBorder="1" applyAlignment="1">
      <alignment horizontal="right"/>
    </xf>
    <xf numFmtId="1" fontId="2" fillId="0" borderId="6" xfId="0" applyNumberFormat="1" applyFont="1" applyFill="1" applyBorder="1"/>
    <xf numFmtId="1" fontId="2" fillId="0" borderId="6" xfId="0" applyNumberFormat="1" applyFont="1" applyFill="1" applyBorder="1" applyAlignment="1">
      <alignment horizontal="right"/>
    </xf>
    <xf numFmtId="9" fontId="2" fillId="0" borderId="1" xfId="0" applyNumberFormat="1" applyFont="1" applyFill="1" applyBorder="1" applyAlignment="1">
      <alignment horizontal="center"/>
    </xf>
    <xf numFmtId="1" fontId="2" fillId="0" borderId="0" xfId="0" applyNumberFormat="1" applyFont="1" applyFill="1"/>
    <xf numFmtId="165" fontId="2" fillId="0" borderId="1" xfId="0" applyNumberFormat="1" applyFont="1" applyFill="1" applyBorder="1" applyAlignment="1">
      <alignment horizontal="center"/>
    </xf>
    <xf numFmtId="1" fontId="2" fillId="0" borderId="4" xfId="0" applyNumberFormat="1" applyFont="1" applyFill="1" applyBorder="1" applyAlignment="1">
      <alignment horizontal="center"/>
    </xf>
    <xf numFmtId="1" fontId="2" fillId="0" borderId="4" xfId="0" applyNumberFormat="1" applyFont="1" applyFill="1" applyBorder="1"/>
    <xf numFmtId="1" fontId="2" fillId="0" borderId="6" xfId="0" applyNumberFormat="1" applyFont="1" applyFill="1" applyBorder="1" applyAlignment="1">
      <alignment horizontal="center"/>
    </xf>
    <xf numFmtId="0" fontId="2" fillId="0" borderId="7" xfId="0" applyFont="1" applyFill="1" applyBorder="1" applyAlignment="1">
      <alignment horizontal="center" vertical="top" wrapText="1"/>
    </xf>
    <xf numFmtId="0" fontId="2" fillId="0" borderId="13" xfId="0" applyFont="1" applyFill="1" applyBorder="1" applyAlignment="1">
      <alignment horizontal="left" vertical="top"/>
    </xf>
    <xf numFmtId="0" fontId="2" fillId="0" borderId="3" xfId="0" applyFont="1" applyFill="1" applyBorder="1" applyAlignment="1">
      <alignment horizontal="center" vertical="top" wrapText="1"/>
    </xf>
    <xf numFmtId="0" fontId="2" fillId="0" borderId="3" xfId="0" applyFont="1" applyFill="1" applyBorder="1" applyAlignment="1">
      <alignment vertical="top" wrapText="1"/>
    </xf>
    <xf numFmtId="0" fontId="2" fillId="0" borderId="3" xfId="0" applyFont="1" applyFill="1" applyBorder="1" applyAlignment="1">
      <alignment horizontal="left" vertical="top"/>
    </xf>
    <xf numFmtId="9" fontId="2" fillId="0" borderId="3" xfId="0" applyNumberFormat="1" applyFont="1" applyFill="1" applyBorder="1" applyAlignment="1">
      <alignment horizontal="center" vertical="top" wrapText="1"/>
    </xf>
    <xf numFmtId="0" fontId="2" fillId="0" borderId="2" xfId="0" applyNumberFormat="1" applyFont="1" applyFill="1" applyBorder="1" applyAlignment="1">
      <alignment vertical="top" wrapText="1"/>
    </xf>
    <xf numFmtId="0" fontId="2" fillId="0" borderId="3" xfId="0" applyNumberFormat="1" applyFont="1" applyFill="1" applyBorder="1" applyAlignment="1">
      <alignment vertical="top" wrapText="1"/>
    </xf>
    <xf numFmtId="0" fontId="2" fillId="0" borderId="7" xfId="0" applyFont="1" applyFill="1" applyBorder="1" applyAlignment="1">
      <alignment vertical="top" wrapText="1"/>
    </xf>
    <xf numFmtId="0" fontId="2" fillId="0" borderId="7" xfId="0" applyFont="1" applyFill="1" applyBorder="1" applyAlignment="1">
      <alignment horizontal="left" vertical="top"/>
    </xf>
    <xf numFmtId="9" fontId="2" fillId="0" borderId="7" xfId="0" applyNumberFormat="1" applyFont="1" applyFill="1" applyBorder="1" applyAlignment="1">
      <alignment horizontal="center" vertical="top" wrapText="1"/>
    </xf>
    <xf numFmtId="1" fontId="2" fillId="0" borderId="1" xfId="0" applyNumberFormat="1" applyFont="1" applyFill="1" applyBorder="1" applyAlignment="1">
      <alignment horizontal="right"/>
    </xf>
    <xf numFmtId="9" fontId="2" fillId="0" borderId="2" xfId="0" applyNumberFormat="1" applyFont="1" applyFill="1" applyBorder="1" applyAlignment="1">
      <alignment horizontal="center" vertical="top" wrapText="1"/>
    </xf>
    <xf numFmtId="0" fontId="2" fillId="0" borderId="2" xfId="0" applyFont="1" applyFill="1" applyBorder="1" applyAlignment="1">
      <alignment horizontal="center"/>
    </xf>
    <xf numFmtId="1" fontId="2" fillId="0" borderId="2" xfId="0" applyNumberFormat="1" applyFont="1" applyFill="1" applyBorder="1"/>
    <xf numFmtId="165" fontId="2" fillId="0" borderId="2" xfId="0" applyNumberFormat="1" applyFont="1" applyFill="1" applyBorder="1"/>
    <xf numFmtId="1" fontId="2" fillId="0" borderId="2" xfId="0" applyNumberFormat="1" applyFont="1" applyFill="1" applyBorder="1" applyAlignment="1">
      <alignment horizontal="center"/>
    </xf>
    <xf numFmtId="9" fontId="2" fillId="0" borderId="2" xfId="0" applyNumberFormat="1" applyFont="1" applyFill="1" applyBorder="1" applyAlignment="1">
      <alignment horizontal="center"/>
    </xf>
    <xf numFmtId="1" fontId="2" fillId="0" borderId="9" xfId="0" applyNumberFormat="1" applyFont="1" applyFill="1" applyBorder="1" applyAlignment="1">
      <alignment horizontal="right"/>
    </xf>
    <xf numFmtId="1" fontId="2" fillId="0" borderId="10" xfId="0" applyNumberFormat="1" applyFont="1" applyFill="1" applyBorder="1"/>
    <xf numFmtId="0" fontId="2" fillId="0" borderId="0" xfId="0" applyFont="1" applyFill="1" applyBorder="1"/>
    <xf numFmtId="0" fontId="2" fillId="0" borderId="3" xfId="0" applyFont="1" applyFill="1" applyBorder="1" applyAlignment="1">
      <alignment horizontal="center"/>
    </xf>
    <xf numFmtId="1" fontId="2" fillId="0" borderId="3" xfId="0" applyNumberFormat="1" applyFont="1" applyFill="1" applyBorder="1"/>
    <xf numFmtId="165" fontId="2" fillId="0" borderId="3" xfId="0" applyNumberFormat="1" applyFont="1" applyFill="1" applyBorder="1"/>
    <xf numFmtId="1" fontId="2" fillId="0" borderId="3" xfId="0" applyNumberFormat="1" applyFont="1" applyFill="1" applyBorder="1" applyAlignment="1">
      <alignment horizontal="center"/>
    </xf>
    <xf numFmtId="9" fontId="2" fillId="0" borderId="3" xfId="0" applyNumberFormat="1" applyFont="1" applyFill="1" applyBorder="1" applyAlignment="1">
      <alignment horizontal="center"/>
    </xf>
    <xf numFmtId="1" fontId="2" fillId="0" borderId="11" xfId="0" applyNumberFormat="1" applyFont="1" applyFill="1" applyBorder="1" applyAlignment="1">
      <alignment horizontal="right"/>
    </xf>
    <xf numFmtId="1" fontId="2" fillId="0" borderId="12" xfId="0" applyNumberFormat="1" applyFont="1" applyFill="1" applyBorder="1"/>
    <xf numFmtId="0" fontId="2" fillId="0" borderId="7" xfId="0" applyFont="1" applyFill="1" applyBorder="1" applyAlignment="1">
      <alignment horizontal="center"/>
    </xf>
    <xf numFmtId="1" fontId="2" fillId="0" borderId="7" xfId="0" applyNumberFormat="1" applyFont="1" applyFill="1" applyBorder="1"/>
    <xf numFmtId="165" fontId="2" fillId="0" borderId="7" xfId="0" applyNumberFormat="1" applyFont="1" applyFill="1" applyBorder="1"/>
    <xf numFmtId="1" fontId="2" fillId="0" borderId="7" xfId="0" applyNumberFormat="1" applyFont="1" applyFill="1" applyBorder="1" applyAlignment="1">
      <alignment horizontal="center"/>
    </xf>
    <xf numFmtId="9" fontId="2" fillId="0" borderId="7" xfId="0" applyNumberFormat="1" applyFont="1" applyFill="1" applyBorder="1" applyAlignment="1">
      <alignment horizontal="center"/>
    </xf>
    <xf numFmtId="1" fontId="2" fillId="0" borderId="14" xfId="0" applyNumberFormat="1" applyFont="1" applyFill="1" applyBorder="1" applyAlignment="1">
      <alignment horizontal="right"/>
    </xf>
    <xf numFmtId="1" fontId="2" fillId="0" borderId="15" xfId="0" applyNumberFormat="1" applyFont="1" applyFill="1" applyBorder="1"/>
    <xf numFmtId="0" fontId="2" fillId="0" borderId="13" xfId="0" applyFont="1" applyFill="1" applyBorder="1"/>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0" fontId="0" fillId="0" borderId="1" xfId="0" applyFill="1" applyBorder="1" applyAlignment="1">
      <alignment wrapText="1"/>
    </xf>
    <xf numFmtId="0" fontId="2" fillId="0" borderId="1" xfId="0" applyFont="1" applyFill="1" applyBorder="1" applyAlignment="1">
      <alignment horizontal="center" vertical="top" wrapText="1"/>
    </xf>
    <xf numFmtId="0" fontId="0" fillId="0" borderId="1" xfId="0" applyFill="1" applyBorder="1" applyAlignment="1">
      <alignment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0" fillId="0" borderId="6" xfId="0" applyFill="1" applyBorder="1" applyAlignment="1">
      <alignment horizontal="center" vertical="top" wrapText="1"/>
    </xf>
    <xf numFmtId="0" fontId="0" fillId="0" borderId="6" xfId="0" applyFill="1" applyBorder="1" applyAlignment="1">
      <alignment vertical="top" wrapText="1"/>
    </xf>
    <xf numFmtId="0" fontId="2" fillId="0" borderId="5" xfId="0" applyFont="1" applyFill="1" applyBorder="1" applyAlignment="1">
      <alignment horizontal="center" vertical="top"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4" fillId="0" borderId="0" xfId="0" applyFont="1" applyFill="1" applyAlignment="1">
      <alignment vertical="top" wrapText="1"/>
    </xf>
    <xf numFmtId="0" fontId="2" fillId="0" borderId="11" xfId="0" applyFont="1" applyFill="1" applyBorder="1" applyAlignment="1">
      <alignment vertical="top" wrapText="1"/>
    </xf>
    <xf numFmtId="0" fontId="0" fillId="0" borderId="13" xfId="0" applyBorder="1" applyAlignment="1">
      <alignment vertical="top" wrapText="1"/>
    </xf>
    <xf numFmtId="0" fontId="0" fillId="0" borderId="12" xfId="0" applyBorder="1" applyAlignment="1">
      <alignment vertical="top" wrapText="1"/>
    </xf>
    <xf numFmtId="0" fontId="2" fillId="0" borderId="9" xfId="0" applyFont="1" applyFill="1" applyBorder="1" applyAlignment="1">
      <alignment vertical="top" wrapText="1"/>
    </xf>
    <xf numFmtId="0" fontId="0" fillId="0" borderId="10" xfId="0" applyFill="1" applyBorder="1" applyAlignment="1">
      <alignment vertical="top" wrapText="1"/>
    </xf>
    <xf numFmtId="0" fontId="2" fillId="0" borderId="10" xfId="0" applyFont="1" applyFill="1" applyBorder="1" applyAlignment="1">
      <alignment vertical="top" wrapText="1"/>
    </xf>
    <xf numFmtId="0" fontId="2" fillId="0" borderId="14" xfId="0" applyFont="1" applyFill="1" applyBorder="1" applyAlignment="1">
      <alignment vertical="top" wrapText="1"/>
    </xf>
    <xf numFmtId="0" fontId="0" fillId="0" borderId="0" xfId="0" applyAlignment="1">
      <alignment vertical="top" wrapText="1"/>
    </xf>
    <xf numFmtId="0" fontId="0" fillId="0" borderId="15" xfId="0" applyBorder="1" applyAlignment="1">
      <alignment vertical="top" wrapText="1"/>
    </xf>
    <xf numFmtId="0" fontId="2" fillId="0" borderId="2" xfId="0" applyFont="1" applyFill="1" applyBorder="1" applyAlignment="1">
      <alignment vertical="top" wrapText="1"/>
    </xf>
    <xf numFmtId="0" fontId="0" fillId="0" borderId="2" xfId="0" applyFill="1" applyBorder="1" applyAlignment="1">
      <alignment vertical="top" wrapText="1"/>
    </xf>
    <xf numFmtId="0" fontId="2" fillId="0" borderId="15" xfId="0" applyFont="1" applyFill="1" applyBorder="1" applyAlignment="1">
      <alignment vertical="top" wrapText="1"/>
    </xf>
    <xf numFmtId="0" fontId="2" fillId="0" borderId="14" xfId="0" applyFont="1" applyFill="1" applyBorder="1" applyAlignment="1">
      <alignment horizontal="center" vertical="top" wrapText="1"/>
    </xf>
    <xf numFmtId="0" fontId="0" fillId="0" borderId="15" xfId="0" applyBorder="1" applyAlignment="1">
      <alignment horizontal="center" vertical="top" wrapText="1"/>
    </xf>
    <xf numFmtId="0" fontId="2" fillId="0" borderId="3" xfId="0" applyFont="1" applyFill="1" applyBorder="1" applyAlignment="1">
      <alignment horizontal="center" wrapText="1"/>
    </xf>
    <xf numFmtId="0" fontId="2" fillId="0" borderId="3" xfId="0" applyFont="1" applyFill="1" applyBorder="1" applyAlignment="1">
      <alignment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0" fillId="0" borderId="11" xfId="0" applyFill="1" applyBorder="1" applyAlignment="1">
      <alignment horizontal="center" wrapText="1"/>
    </xf>
    <xf numFmtId="0" fontId="0" fillId="0" borderId="12" xfId="0" applyFill="1" applyBorder="1" applyAlignment="1">
      <alignment horizontal="center" wrapText="1"/>
    </xf>
    <xf numFmtId="0" fontId="0" fillId="0" borderId="3" xfId="0" applyFill="1" applyBorder="1" applyAlignment="1">
      <alignment wrapText="1"/>
    </xf>
    <xf numFmtId="0" fontId="6" fillId="0" borderId="8" xfId="0" applyFont="1" applyFill="1" applyBorder="1" applyAlignment="1">
      <alignment horizontal="left"/>
    </xf>
    <xf numFmtId="0" fontId="0" fillId="0" borderId="8" xfId="0" applyFill="1" applyBorder="1" applyAlignment="1"/>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0" fillId="0" borderId="6" xfId="0" applyFill="1" applyBorder="1" applyAlignment="1">
      <alignment horizontal="center" vertical="center" wrapText="1"/>
    </xf>
    <xf numFmtId="0" fontId="6" fillId="0" borderId="8" xfId="0" applyFont="1" applyFill="1" applyBorder="1" applyAlignment="1">
      <alignment horizontal="left" wrapText="1"/>
    </xf>
    <xf numFmtId="0" fontId="7" fillId="0" borderId="8" xfId="0" applyFont="1" applyFill="1" applyBorder="1" applyAlignment="1">
      <alignment wrapText="1"/>
    </xf>
    <xf numFmtId="0" fontId="2" fillId="0" borderId="0" xfId="0" applyFont="1" applyFill="1" applyBorder="1" applyAlignment="1">
      <alignment horizontal="left"/>
    </xf>
    <xf numFmtId="0" fontId="0" fillId="0" borderId="0" xfId="0" applyFont="1" applyAlignment="1"/>
    <xf numFmtId="0" fontId="3" fillId="0" borderId="0" xfId="0" applyFont="1" applyFill="1" applyBorder="1" applyAlignment="1">
      <alignment horizontal="left" wrapText="1"/>
    </xf>
    <xf numFmtId="0" fontId="0" fillId="0" borderId="0" xfId="0" applyFill="1" applyAlignment="1">
      <alignment wrapText="1"/>
    </xf>
    <xf numFmtId="0" fontId="0" fillId="0" borderId="8" xfId="0" applyFill="1" applyBorder="1" applyAlignment="1">
      <alignment horizontal="left" wrapText="1"/>
    </xf>
    <xf numFmtId="165" fontId="3" fillId="0" borderId="0" xfId="0" applyNumberFormat="1" applyFont="1" applyFill="1" applyBorder="1" applyAlignment="1">
      <alignment horizontal="left" wrapText="1"/>
    </xf>
    <xf numFmtId="0" fontId="0" fillId="0" borderId="0" xfId="0" applyFill="1" applyAlignment="1"/>
    <xf numFmtId="0" fontId="0" fillId="0" borderId="3" xfId="0" applyBorder="1" applyAlignment="1">
      <alignment vertical="top" wrapText="1"/>
    </xf>
    <xf numFmtId="0" fontId="2" fillId="0" borderId="1" xfId="0" applyFont="1" applyFill="1" applyBorder="1" applyAlignment="1">
      <alignment vertical="center" wrapText="1"/>
    </xf>
    <xf numFmtId="0" fontId="2" fillId="0" borderId="1" xfId="0" applyFont="1" applyFill="1" applyBorder="1" applyAlignment="1">
      <alignment wrapText="1"/>
    </xf>
    <xf numFmtId="0" fontId="2" fillId="0" borderId="11" xfId="0" applyFont="1" applyFill="1" applyBorder="1" applyAlignment="1">
      <alignment horizontal="left" vertical="top" wrapText="1"/>
    </xf>
    <xf numFmtId="0" fontId="2" fillId="0" borderId="1" xfId="0" applyNumberFormat="1" applyFont="1" applyFill="1" applyBorder="1" applyAlignment="1">
      <alignment horizontal="center" vertical="center" wrapText="1"/>
    </xf>
    <xf numFmtId="0" fontId="0" fillId="0" borderId="1" xfId="0" applyNumberFormat="1" applyFill="1" applyBorder="1" applyAlignment="1">
      <alignment wrapText="1"/>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M32"/>
  <sheetViews>
    <sheetView workbookViewId="0">
      <selection activeCell="C34" sqref="C34"/>
    </sheetView>
  </sheetViews>
  <sheetFormatPr defaultRowHeight="15.75"/>
  <cols>
    <col min="1" max="1" width="6" style="8" customWidth="1"/>
    <col min="2" max="2" width="19.140625" style="8" customWidth="1"/>
    <col min="3" max="5" width="8.85546875" style="8" customWidth="1"/>
    <col min="6" max="9" width="9.5703125" style="8" customWidth="1"/>
    <col min="10" max="10" width="9.140625" style="8"/>
    <col min="11" max="11" width="8.28515625" style="8" customWidth="1"/>
    <col min="12" max="16384" width="9.140625" style="8"/>
  </cols>
  <sheetData>
    <row r="1" spans="1:13" ht="18.75">
      <c r="A1" s="133" t="s">
        <v>33</v>
      </c>
      <c r="B1" s="133"/>
      <c r="C1" s="133"/>
      <c r="D1" s="133"/>
      <c r="E1" s="133"/>
      <c r="F1" s="133"/>
      <c r="G1" s="133"/>
      <c r="H1" s="133"/>
      <c r="I1" s="133"/>
      <c r="J1" s="133"/>
      <c r="K1" s="133"/>
      <c r="L1" s="133"/>
      <c r="M1" s="133"/>
    </row>
    <row r="2" spans="1:13" ht="18.75">
      <c r="A2" s="9" t="s">
        <v>65</v>
      </c>
    </row>
    <row r="3" spans="1:13" s="7" customFormat="1" ht="36" customHeight="1">
      <c r="A3" s="121" t="s">
        <v>0</v>
      </c>
      <c r="B3" s="121" t="s">
        <v>1</v>
      </c>
      <c r="C3" s="121" t="s">
        <v>2</v>
      </c>
      <c r="D3" s="121"/>
      <c r="E3" s="121"/>
      <c r="F3" s="121" t="s">
        <v>3</v>
      </c>
      <c r="G3" s="121"/>
      <c r="H3" s="121"/>
      <c r="I3" s="121"/>
      <c r="J3" s="121" t="s">
        <v>8</v>
      </c>
      <c r="K3" s="121"/>
      <c r="L3" s="121"/>
      <c r="M3" s="121"/>
    </row>
    <row r="4" spans="1:13" ht="31.5" customHeight="1">
      <c r="A4" s="122"/>
      <c r="B4" s="123"/>
      <c r="C4" s="124" t="s">
        <v>30</v>
      </c>
      <c r="D4" s="124" t="s">
        <v>31</v>
      </c>
      <c r="E4" s="124" t="s">
        <v>32</v>
      </c>
      <c r="F4" s="124" t="s">
        <v>4</v>
      </c>
      <c r="G4" s="124"/>
      <c r="H4" s="126" t="s">
        <v>5</v>
      </c>
      <c r="I4" s="127"/>
      <c r="J4" s="124" t="s">
        <v>4</v>
      </c>
      <c r="K4" s="124"/>
      <c r="L4" s="126" t="s">
        <v>5</v>
      </c>
      <c r="M4" s="127"/>
    </row>
    <row r="5" spans="1:13">
      <c r="A5" s="123"/>
      <c r="B5" s="123"/>
      <c r="C5" s="125"/>
      <c r="D5" s="125"/>
      <c r="E5" s="125"/>
      <c r="F5" s="64" t="s">
        <v>6</v>
      </c>
      <c r="G5" s="64" t="s">
        <v>7</v>
      </c>
      <c r="H5" s="64" t="s">
        <v>6</v>
      </c>
      <c r="I5" s="64" t="s">
        <v>7</v>
      </c>
      <c r="J5" s="64" t="s">
        <v>6</v>
      </c>
      <c r="K5" s="64" t="s">
        <v>7</v>
      </c>
      <c r="L5" s="64" t="s">
        <v>6</v>
      </c>
      <c r="M5" s="64" t="s">
        <v>7</v>
      </c>
    </row>
    <row r="6" spans="1:13" s="41" customFormat="1">
      <c r="A6" s="38">
        <v>1</v>
      </c>
      <c r="B6" s="66" t="s">
        <v>66</v>
      </c>
      <c r="C6" s="38">
        <v>653</v>
      </c>
      <c r="D6" s="38">
        <f>+C6</f>
        <v>653</v>
      </c>
      <c r="E6" s="38">
        <f>+D6</f>
        <v>653</v>
      </c>
      <c r="F6" s="38">
        <v>600</v>
      </c>
      <c r="G6" s="97">
        <f>+F6/E6</f>
        <v>0.91883614088820831</v>
      </c>
      <c r="H6" s="38">
        <f>+F6</f>
        <v>600</v>
      </c>
      <c r="I6" s="97">
        <f>+H6/E6</f>
        <v>0.91883614088820831</v>
      </c>
      <c r="J6" s="38">
        <f>0.3*F6</f>
        <v>180</v>
      </c>
      <c r="K6" s="97">
        <f>+J6/E6</f>
        <v>0.27565084226646247</v>
      </c>
      <c r="L6" s="38">
        <f>+H6</f>
        <v>600</v>
      </c>
      <c r="M6" s="97">
        <f t="shared" ref="M6:M18" si="0">L6/E6</f>
        <v>0.91883614088820831</v>
      </c>
    </row>
    <row r="7" spans="1:13" s="41" customFormat="1">
      <c r="A7" s="85"/>
      <c r="B7" s="93"/>
      <c r="C7" s="85"/>
      <c r="D7" s="94" t="s">
        <v>83</v>
      </c>
      <c r="E7" s="85"/>
      <c r="F7" s="85"/>
      <c r="G7" s="95"/>
      <c r="H7" s="85"/>
      <c r="I7" s="95"/>
      <c r="J7" s="85"/>
      <c r="K7" s="95"/>
      <c r="L7" s="85"/>
      <c r="M7" s="95"/>
    </row>
    <row r="8" spans="1:13" s="41" customFormat="1" ht="31.5">
      <c r="A8" s="85"/>
      <c r="B8" s="93" t="s">
        <v>89</v>
      </c>
      <c r="C8" s="85"/>
      <c r="D8" s="94"/>
      <c r="E8" s="85">
        <v>2997</v>
      </c>
      <c r="F8" s="85">
        <v>600</v>
      </c>
      <c r="G8" s="95">
        <f>+F8/E8</f>
        <v>0.20020020020020021</v>
      </c>
      <c r="H8" s="85">
        <f>+E8</f>
        <v>2997</v>
      </c>
      <c r="I8" s="95">
        <f>+H8/E8</f>
        <v>1</v>
      </c>
      <c r="J8" s="85">
        <v>390</v>
      </c>
      <c r="K8" s="95">
        <f>+J8/E8</f>
        <v>0.13013013013013014</v>
      </c>
      <c r="L8" s="85">
        <f>+E8</f>
        <v>2997</v>
      </c>
      <c r="M8" s="95">
        <f>+L8/E8</f>
        <v>1</v>
      </c>
    </row>
    <row r="9" spans="1:13" s="41" customFormat="1">
      <c r="A9" s="87"/>
      <c r="B9" s="88"/>
      <c r="C9" s="87"/>
      <c r="D9" s="89" t="s">
        <v>87</v>
      </c>
      <c r="E9" s="87"/>
      <c r="F9" s="87"/>
      <c r="G9" s="90"/>
      <c r="H9" s="87"/>
      <c r="I9" s="90"/>
      <c r="J9" s="87"/>
      <c r="K9" s="90"/>
      <c r="L9" s="87"/>
      <c r="M9" s="90"/>
    </row>
    <row r="10" spans="1:13">
      <c r="A10" s="64">
        <v>2</v>
      </c>
      <c r="B10" s="65" t="s">
        <v>67</v>
      </c>
      <c r="C10" s="64">
        <v>440</v>
      </c>
      <c r="D10" s="64">
        <v>451</v>
      </c>
      <c r="E10" s="64">
        <f>+D10</f>
        <v>451</v>
      </c>
      <c r="F10" s="64">
        <v>138</v>
      </c>
      <c r="G10" s="11">
        <f t="shared" ref="G10:G18" si="1">+F10/E10</f>
        <v>0.30598669623059865</v>
      </c>
      <c r="H10" s="64">
        <v>360</v>
      </c>
      <c r="I10" s="11">
        <f>+H10/E10</f>
        <v>0.79822616407982261</v>
      </c>
      <c r="J10" s="64">
        <v>135</v>
      </c>
      <c r="K10" s="11">
        <f t="shared" ref="K10:K18" si="2">+J10/E10</f>
        <v>0.29933481152993346</v>
      </c>
      <c r="L10" s="64">
        <f>+H10</f>
        <v>360</v>
      </c>
      <c r="M10" s="11">
        <f t="shared" si="0"/>
        <v>0.79822616407982261</v>
      </c>
    </row>
    <row r="11" spans="1:13" hidden="1">
      <c r="A11" s="64">
        <v>3</v>
      </c>
      <c r="B11" s="65"/>
      <c r="C11" s="65"/>
      <c r="D11" s="65"/>
      <c r="E11" s="65"/>
      <c r="F11" s="65"/>
      <c r="G11" s="10" t="e">
        <f t="shared" si="1"/>
        <v>#DIV/0!</v>
      </c>
      <c r="H11" s="64"/>
      <c r="I11" s="10" t="e">
        <f t="shared" ref="I11:I18" si="3">+H11/E11</f>
        <v>#DIV/0!</v>
      </c>
      <c r="J11" s="65"/>
      <c r="K11" s="10" t="e">
        <f t="shared" si="2"/>
        <v>#DIV/0!</v>
      </c>
      <c r="L11" s="64"/>
      <c r="M11" s="11" t="e">
        <f t="shared" si="0"/>
        <v>#DIV/0!</v>
      </c>
    </row>
    <row r="12" spans="1:13" hidden="1">
      <c r="A12" s="64">
        <v>4</v>
      </c>
      <c r="B12" s="65"/>
      <c r="C12" s="65"/>
      <c r="D12" s="65"/>
      <c r="E12" s="65"/>
      <c r="F12" s="65"/>
      <c r="G12" s="10" t="e">
        <f t="shared" si="1"/>
        <v>#DIV/0!</v>
      </c>
      <c r="H12" s="64"/>
      <c r="I12" s="10" t="e">
        <f t="shared" si="3"/>
        <v>#DIV/0!</v>
      </c>
      <c r="J12" s="65"/>
      <c r="K12" s="10" t="e">
        <f t="shared" si="2"/>
        <v>#DIV/0!</v>
      </c>
      <c r="L12" s="64"/>
      <c r="M12" s="11" t="e">
        <f t="shared" si="0"/>
        <v>#DIV/0!</v>
      </c>
    </row>
    <row r="13" spans="1:13" hidden="1">
      <c r="A13" s="64">
        <v>5</v>
      </c>
      <c r="B13" s="65"/>
      <c r="C13" s="65"/>
      <c r="D13" s="65"/>
      <c r="E13" s="65"/>
      <c r="F13" s="65"/>
      <c r="G13" s="10" t="e">
        <f t="shared" si="1"/>
        <v>#DIV/0!</v>
      </c>
      <c r="H13" s="64"/>
      <c r="I13" s="10" t="e">
        <f t="shared" si="3"/>
        <v>#DIV/0!</v>
      </c>
      <c r="J13" s="65"/>
      <c r="K13" s="10" t="e">
        <f t="shared" si="2"/>
        <v>#DIV/0!</v>
      </c>
      <c r="L13" s="64"/>
      <c r="M13" s="11" t="e">
        <f t="shared" si="0"/>
        <v>#DIV/0!</v>
      </c>
    </row>
    <row r="14" spans="1:13" hidden="1">
      <c r="A14" s="64">
        <v>6</v>
      </c>
      <c r="B14" s="65"/>
      <c r="C14" s="65"/>
      <c r="D14" s="64"/>
      <c r="E14" s="65"/>
      <c r="F14" s="65"/>
      <c r="G14" s="10" t="e">
        <f t="shared" si="1"/>
        <v>#DIV/0!</v>
      </c>
      <c r="H14" s="64"/>
      <c r="I14" s="10" t="e">
        <f t="shared" si="3"/>
        <v>#DIV/0!</v>
      </c>
      <c r="J14" s="65"/>
      <c r="K14" s="10" t="e">
        <f t="shared" si="2"/>
        <v>#DIV/0!</v>
      </c>
      <c r="L14" s="64"/>
      <c r="M14" s="11" t="e">
        <f t="shared" si="0"/>
        <v>#DIV/0!</v>
      </c>
    </row>
    <row r="15" spans="1:13" hidden="1">
      <c r="A15" s="64">
        <v>7</v>
      </c>
      <c r="B15" s="65"/>
      <c r="C15" s="65"/>
      <c r="D15" s="65"/>
      <c r="E15" s="65"/>
      <c r="F15" s="65"/>
      <c r="G15" s="10" t="e">
        <f t="shared" si="1"/>
        <v>#DIV/0!</v>
      </c>
      <c r="H15" s="64"/>
      <c r="I15" s="10" t="e">
        <f t="shared" si="3"/>
        <v>#DIV/0!</v>
      </c>
      <c r="J15" s="65"/>
      <c r="K15" s="10" t="e">
        <f t="shared" si="2"/>
        <v>#DIV/0!</v>
      </c>
      <c r="L15" s="64"/>
      <c r="M15" s="11" t="e">
        <f t="shared" si="0"/>
        <v>#DIV/0!</v>
      </c>
    </row>
    <row r="16" spans="1:13" hidden="1">
      <c r="A16" s="64">
        <v>8</v>
      </c>
      <c r="B16" s="65"/>
      <c r="C16" s="65"/>
      <c r="D16" s="65"/>
      <c r="E16" s="65"/>
      <c r="F16" s="65"/>
      <c r="G16" s="10" t="e">
        <f t="shared" si="1"/>
        <v>#DIV/0!</v>
      </c>
      <c r="H16" s="64"/>
      <c r="I16" s="10" t="e">
        <f t="shared" si="3"/>
        <v>#DIV/0!</v>
      </c>
      <c r="J16" s="65"/>
      <c r="K16" s="10" t="e">
        <f t="shared" si="2"/>
        <v>#DIV/0!</v>
      </c>
      <c r="L16" s="64"/>
      <c r="M16" s="11" t="e">
        <f t="shared" si="0"/>
        <v>#DIV/0!</v>
      </c>
    </row>
    <row r="17" spans="1:13" s="41" customFormat="1" hidden="1">
      <c r="A17" s="38">
        <v>9</v>
      </c>
      <c r="B17" s="66"/>
      <c r="C17" s="66"/>
      <c r="D17" s="66"/>
      <c r="E17" s="66"/>
      <c r="F17" s="66"/>
      <c r="G17" s="42" t="e">
        <f t="shared" si="1"/>
        <v>#DIV/0!</v>
      </c>
      <c r="H17" s="38"/>
      <c r="I17" s="10" t="e">
        <f t="shared" si="3"/>
        <v>#DIV/0!</v>
      </c>
      <c r="J17" s="66"/>
      <c r="K17" s="42" t="e">
        <f t="shared" si="2"/>
        <v>#DIV/0!</v>
      </c>
      <c r="L17" s="38"/>
      <c r="M17" s="11" t="e">
        <f t="shared" si="0"/>
        <v>#DIV/0!</v>
      </c>
    </row>
    <row r="18" spans="1:13" hidden="1">
      <c r="A18" s="64">
        <v>10</v>
      </c>
      <c r="B18" s="65"/>
      <c r="C18" s="65"/>
      <c r="D18" s="65"/>
      <c r="E18" s="65"/>
      <c r="F18" s="65"/>
      <c r="G18" s="10" t="e">
        <f t="shared" si="1"/>
        <v>#DIV/0!</v>
      </c>
      <c r="H18" s="64"/>
      <c r="I18" s="10" t="e">
        <f t="shared" si="3"/>
        <v>#DIV/0!</v>
      </c>
      <c r="J18" s="65"/>
      <c r="K18" s="10" t="e">
        <f t="shared" si="2"/>
        <v>#DIV/0!</v>
      </c>
      <c r="L18" s="64"/>
      <c r="M18" s="11" t="e">
        <f t="shared" si="0"/>
        <v>#DIV/0!</v>
      </c>
    </row>
    <row r="19" spans="1:13" ht="9" customHeight="1"/>
    <row r="20" spans="1:13" ht="35.25" customHeight="1">
      <c r="A20" s="121" t="s">
        <v>0</v>
      </c>
      <c r="B20" s="121" t="s">
        <v>1</v>
      </c>
      <c r="C20" s="124" t="s">
        <v>37</v>
      </c>
      <c r="D20" s="124"/>
      <c r="E20" s="124"/>
      <c r="F20" s="125"/>
      <c r="G20" s="126" t="s">
        <v>39</v>
      </c>
      <c r="H20" s="130"/>
      <c r="I20" s="127"/>
    </row>
    <row r="21" spans="1:13">
      <c r="A21" s="122"/>
      <c r="B21" s="123"/>
      <c r="C21" s="126" t="s">
        <v>10</v>
      </c>
      <c r="D21" s="128"/>
      <c r="E21" s="126" t="s">
        <v>11</v>
      </c>
      <c r="F21" s="129"/>
      <c r="G21" s="131" t="s">
        <v>43</v>
      </c>
      <c r="H21" s="131" t="s">
        <v>40</v>
      </c>
      <c r="I21" s="131" t="s">
        <v>44</v>
      </c>
    </row>
    <row r="22" spans="1:13" ht="47.25">
      <c r="A22" s="123"/>
      <c r="B22" s="123"/>
      <c r="C22" s="64" t="s">
        <v>38</v>
      </c>
      <c r="D22" s="64" t="s">
        <v>47</v>
      </c>
      <c r="E22" s="64" t="s">
        <v>38</v>
      </c>
      <c r="F22" s="64" t="s">
        <v>47</v>
      </c>
      <c r="G22" s="132"/>
      <c r="H22" s="132"/>
      <c r="I22" s="132"/>
    </row>
    <row r="23" spans="1:13">
      <c r="A23" s="64">
        <v>1</v>
      </c>
      <c r="B23" s="65" t="str">
        <f>+B6</f>
        <v>Baltezers</v>
      </c>
      <c r="C23" s="64" t="s">
        <v>45</v>
      </c>
      <c r="D23" s="64" t="s">
        <v>29</v>
      </c>
      <c r="E23" s="64" t="s">
        <v>45</v>
      </c>
      <c r="F23" s="64" t="s">
        <v>29</v>
      </c>
      <c r="G23" s="11">
        <v>0.8</v>
      </c>
      <c r="H23" s="11" t="s">
        <v>45</v>
      </c>
      <c r="I23" s="11">
        <v>1</v>
      </c>
      <c r="J23" s="12"/>
    </row>
    <row r="24" spans="1:13">
      <c r="A24" s="64">
        <v>2</v>
      </c>
      <c r="B24" s="65" t="str">
        <f t="shared" ref="B24:B32" si="4">+B10</f>
        <v>Garkalne</v>
      </c>
      <c r="C24" s="64" t="s">
        <v>45</v>
      </c>
      <c r="D24" s="64" t="s">
        <v>45</v>
      </c>
      <c r="E24" s="64" t="s">
        <v>45</v>
      </c>
      <c r="F24" s="64" t="s">
        <v>45</v>
      </c>
      <c r="G24" s="11">
        <v>0.99</v>
      </c>
      <c r="H24" s="11" t="s">
        <v>45</v>
      </c>
      <c r="I24" s="11" t="s">
        <v>45</v>
      </c>
      <c r="J24" s="12"/>
    </row>
    <row r="25" spans="1:13" hidden="1">
      <c r="A25" s="64">
        <v>3</v>
      </c>
      <c r="B25" s="65">
        <f t="shared" si="4"/>
        <v>0</v>
      </c>
      <c r="C25" s="64"/>
      <c r="D25" s="64"/>
      <c r="E25" s="64"/>
      <c r="F25" s="64"/>
      <c r="G25" s="11"/>
      <c r="H25" s="11"/>
      <c r="I25" s="11"/>
      <c r="J25" s="12"/>
    </row>
    <row r="26" spans="1:13" hidden="1">
      <c r="A26" s="64">
        <v>4</v>
      </c>
      <c r="B26" s="65">
        <f t="shared" si="4"/>
        <v>0</v>
      </c>
      <c r="C26" s="64"/>
      <c r="D26" s="64"/>
      <c r="E26" s="64"/>
      <c r="F26" s="64"/>
      <c r="G26" s="11"/>
      <c r="H26" s="11"/>
      <c r="I26" s="11"/>
      <c r="J26" s="12"/>
    </row>
    <row r="27" spans="1:13" hidden="1">
      <c r="A27" s="64">
        <v>5</v>
      </c>
      <c r="B27" s="65">
        <f t="shared" si="4"/>
        <v>0</v>
      </c>
      <c r="C27" s="64"/>
      <c r="D27" s="64"/>
      <c r="E27" s="64"/>
      <c r="F27" s="64"/>
      <c r="G27" s="11"/>
      <c r="H27" s="11"/>
      <c r="I27" s="11"/>
      <c r="J27" s="12"/>
    </row>
    <row r="28" spans="1:13" hidden="1">
      <c r="A28" s="64">
        <v>6</v>
      </c>
      <c r="B28" s="65">
        <f t="shared" si="4"/>
        <v>0</v>
      </c>
      <c r="C28" s="64"/>
      <c r="D28" s="64"/>
      <c r="E28" s="64"/>
      <c r="F28" s="64"/>
      <c r="G28" s="11"/>
      <c r="H28" s="11"/>
      <c r="I28" s="11"/>
    </row>
    <row r="29" spans="1:13" hidden="1">
      <c r="A29" s="64">
        <v>7</v>
      </c>
      <c r="B29" s="65">
        <f t="shared" si="4"/>
        <v>0</v>
      </c>
      <c r="C29" s="64"/>
      <c r="D29" s="64"/>
      <c r="E29" s="64"/>
      <c r="F29" s="64"/>
      <c r="G29" s="52"/>
      <c r="H29" s="64"/>
      <c r="I29" s="11"/>
    </row>
    <row r="30" spans="1:13" hidden="1">
      <c r="A30" s="64">
        <v>8</v>
      </c>
      <c r="B30" s="65">
        <f t="shared" si="4"/>
        <v>0</v>
      </c>
      <c r="C30" s="64"/>
      <c r="D30" s="64"/>
      <c r="E30" s="64"/>
      <c r="F30" s="64"/>
      <c r="G30" s="52"/>
      <c r="H30" s="11"/>
      <c r="I30" s="11"/>
    </row>
    <row r="31" spans="1:13" hidden="1">
      <c r="A31" s="64">
        <v>9</v>
      </c>
      <c r="B31" s="65">
        <f t="shared" si="4"/>
        <v>0</v>
      </c>
      <c r="C31" s="64"/>
      <c r="D31" s="64"/>
      <c r="E31" s="64"/>
      <c r="F31" s="64"/>
      <c r="G31" s="52"/>
      <c r="H31" s="11"/>
      <c r="I31" s="11"/>
    </row>
    <row r="32" spans="1:13" s="44" customFormat="1" hidden="1">
      <c r="A32" s="43">
        <v>10</v>
      </c>
      <c r="B32" s="65">
        <f t="shared" si="4"/>
        <v>0</v>
      </c>
      <c r="C32" s="64"/>
      <c r="D32" s="64"/>
      <c r="E32" s="64"/>
      <c r="F32" s="64"/>
      <c r="G32" s="11"/>
      <c r="H32" s="64"/>
      <c r="I32" s="52"/>
    </row>
  </sheetData>
  <mergeCells count="22">
    <mergeCell ref="A1:M1"/>
    <mergeCell ref="C3:E3"/>
    <mergeCell ref="F3:I3"/>
    <mergeCell ref="F4:G4"/>
    <mergeCell ref="H4:I4"/>
    <mergeCell ref="A3:A5"/>
    <mergeCell ref="B3:B5"/>
    <mergeCell ref="C4:C5"/>
    <mergeCell ref="A20:A22"/>
    <mergeCell ref="B20:B22"/>
    <mergeCell ref="E4:E5"/>
    <mergeCell ref="J3:M3"/>
    <mergeCell ref="J4:K4"/>
    <mergeCell ref="L4:M4"/>
    <mergeCell ref="D4:D5"/>
    <mergeCell ref="C20:F20"/>
    <mergeCell ref="C21:D21"/>
    <mergeCell ref="E21:F21"/>
    <mergeCell ref="G20:I20"/>
    <mergeCell ref="G21:G22"/>
    <mergeCell ref="H21:H22"/>
    <mergeCell ref="I21:I22"/>
  </mergeCells>
  <printOptions horizontalCentered="1"/>
  <pageMargins left="0.51181102362204722" right="0.51181102362204722" top="1.1417322834645669"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dimension ref="A1:J26"/>
  <sheetViews>
    <sheetView topLeftCell="A3" workbookViewId="0">
      <selection activeCell="B7" sqref="B7:J7"/>
    </sheetView>
  </sheetViews>
  <sheetFormatPr defaultRowHeight="15.75"/>
  <cols>
    <col min="1" max="1" width="6" style="14" customWidth="1"/>
    <col min="2" max="2" width="18.140625" style="8" customWidth="1"/>
    <col min="3" max="3" width="8" style="8" customWidth="1"/>
    <col min="4" max="4" width="13.5703125" style="8" customWidth="1"/>
    <col min="5" max="5" width="5.5703125" style="8" customWidth="1"/>
    <col min="6" max="6" width="18.28515625" style="8" customWidth="1"/>
    <col min="7" max="7" width="23.5703125" style="8" customWidth="1"/>
    <col min="8" max="8" width="16.7109375" style="8" customWidth="1"/>
    <col min="9" max="9" width="8.28515625" style="8" customWidth="1"/>
    <col min="10" max="10" width="11.140625" style="8" customWidth="1"/>
    <col min="11" max="11" width="8.28515625" style="8" customWidth="1"/>
    <col min="12" max="16384" width="9.140625" style="8"/>
  </cols>
  <sheetData>
    <row r="1" spans="1:10" ht="18.75">
      <c r="A1" s="13" t="s">
        <v>34</v>
      </c>
    </row>
    <row r="2" spans="1:10" ht="18.75">
      <c r="A2" s="13" t="str">
        <f>+Nodrosinajums!A2</f>
        <v>Ādažu novads</v>
      </c>
    </row>
    <row r="3" spans="1:10" s="7" customFormat="1" ht="39.75" customHeight="1">
      <c r="A3" s="131" t="s">
        <v>0</v>
      </c>
      <c r="B3" s="131" t="s">
        <v>1</v>
      </c>
      <c r="C3" s="131"/>
      <c r="D3" s="153" t="s">
        <v>9</v>
      </c>
      <c r="E3" s="154"/>
      <c r="F3" s="150" t="s">
        <v>12</v>
      </c>
      <c r="G3" s="151"/>
      <c r="H3" s="151"/>
      <c r="I3" s="151"/>
      <c r="J3" s="152"/>
    </row>
    <row r="4" spans="1:10" ht="34.5" customHeight="1">
      <c r="A4" s="148"/>
      <c r="B4" s="149"/>
      <c r="C4" s="157"/>
      <c r="D4" s="155"/>
      <c r="E4" s="156"/>
      <c r="F4" s="37" t="s">
        <v>13</v>
      </c>
      <c r="G4" s="37" t="s">
        <v>35</v>
      </c>
      <c r="H4" s="37" t="s">
        <v>14</v>
      </c>
      <c r="I4" s="126" t="s">
        <v>15</v>
      </c>
      <c r="J4" s="128"/>
    </row>
    <row r="5" spans="1:10" s="41" customFormat="1" ht="51" customHeight="1">
      <c r="A5" s="38">
        <v>1</v>
      </c>
      <c r="B5" s="39" t="str">
        <f>+Nodrosinajums!B6</f>
        <v>Baltezers</v>
      </c>
      <c r="C5" s="39" t="str">
        <f>+C8</f>
        <v>U,K</v>
      </c>
      <c r="D5" s="137" t="s">
        <v>79</v>
      </c>
      <c r="E5" s="139"/>
      <c r="F5" s="61" t="s">
        <v>80</v>
      </c>
      <c r="G5" s="61" t="str">
        <f>+G8</f>
        <v>Regulatora licence, apstiprināti tarifi un līgums ar pašvaldību.</v>
      </c>
      <c r="H5" s="39" t="str">
        <f t="shared" ref="H5:H21" si="0">+D5</f>
        <v>AS "Rīgas ūdens"</v>
      </c>
      <c r="I5" s="137" t="str">
        <f t="shared" ref="I5:I25" si="1">+H5</f>
        <v>AS "Rīgas ūdens"</v>
      </c>
      <c r="J5" s="138"/>
    </row>
    <row r="6" spans="1:10" s="41" customFormat="1" ht="109.5" customHeight="1">
      <c r="A6" s="85"/>
      <c r="B6" s="93" t="s">
        <v>90</v>
      </c>
      <c r="C6" s="93"/>
      <c r="D6" s="140" t="s">
        <v>92</v>
      </c>
      <c r="E6" s="145"/>
      <c r="F6" s="93" t="s">
        <v>93</v>
      </c>
      <c r="G6" s="93" t="s">
        <v>95</v>
      </c>
      <c r="H6" s="93" t="s">
        <v>94</v>
      </c>
      <c r="I6" s="146" t="s">
        <v>45</v>
      </c>
      <c r="J6" s="147"/>
    </row>
    <row r="7" spans="1:10" s="60" customFormat="1" ht="88.5" customHeight="1">
      <c r="A7" s="55"/>
      <c r="B7" s="134" t="s">
        <v>91</v>
      </c>
      <c r="C7" s="135"/>
      <c r="D7" s="135"/>
      <c r="E7" s="135"/>
      <c r="F7" s="135"/>
      <c r="G7" s="135"/>
      <c r="H7" s="135"/>
      <c r="I7" s="135"/>
      <c r="J7" s="136"/>
    </row>
    <row r="8" spans="1:10" s="41" customFormat="1" ht="65.25" customHeight="1">
      <c r="A8" s="38">
        <v>2</v>
      </c>
      <c r="B8" s="39" t="str">
        <f>+Nodrosinajums!B10</f>
        <v>Garkalne</v>
      </c>
      <c r="C8" s="40" t="s">
        <v>46</v>
      </c>
      <c r="D8" s="137" t="s">
        <v>68</v>
      </c>
      <c r="E8" s="139"/>
      <c r="F8" s="61" t="s">
        <v>69</v>
      </c>
      <c r="G8" s="61" t="s">
        <v>70</v>
      </c>
      <c r="H8" s="61" t="str">
        <f t="shared" ref="H8" si="2">+D8</f>
        <v>SIA "Ādažu ūdens"</v>
      </c>
      <c r="I8" s="137" t="str">
        <f t="shared" ref="I8" si="3">+H8</f>
        <v>SIA "Ādažu ūdens"</v>
      </c>
      <c r="J8" s="138"/>
    </row>
    <row r="9" spans="1:10" s="41" customFormat="1" ht="18" customHeight="1">
      <c r="A9" s="85"/>
      <c r="B9" s="140" t="s">
        <v>82</v>
      </c>
      <c r="C9" s="141"/>
      <c r="D9" s="141"/>
      <c r="E9" s="141"/>
      <c r="F9" s="141"/>
      <c r="G9" s="141"/>
      <c r="H9" s="141"/>
      <c r="I9" s="141"/>
      <c r="J9" s="142"/>
    </row>
    <row r="10" spans="1:10" s="60" customFormat="1" ht="18" customHeight="1">
      <c r="A10" s="55"/>
      <c r="B10" s="56"/>
      <c r="C10" s="86" t="s">
        <v>81</v>
      </c>
      <c r="D10" s="58"/>
      <c r="E10" s="58"/>
      <c r="F10" s="58"/>
      <c r="G10" s="58"/>
      <c r="H10" s="58"/>
      <c r="I10" s="58"/>
      <c r="J10" s="59"/>
    </row>
    <row r="11" spans="1:10" s="41" customFormat="1" ht="35.25" hidden="1" customHeight="1">
      <c r="A11" s="38">
        <v>3</v>
      </c>
      <c r="B11" s="39">
        <f>+Nodrosinajums!B11</f>
        <v>0</v>
      </c>
      <c r="C11" s="40" t="str">
        <f>+C13</f>
        <v>U,K</v>
      </c>
      <c r="D11" s="137"/>
      <c r="E11" s="139"/>
      <c r="F11" s="39"/>
      <c r="G11" s="39"/>
      <c r="H11" s="39">
        <f t="shared" si="0"/>
        <v>0</v>
      </c>
      <c r="I11" s="137">
        <f t="shared" si="1"/>
        <v>0</v>
      </c>
      <c r="J11" s="138"/>
    </row>
    <row r="12" spans="1:10" s="60" customFormat="1" ht="18" hidden="1" customHeight="1">
      <c r="A12" s="55"/>
      <c r="B12" s="56"/>
      <c r="C12" s="57"/>
      <c r="D12" s="58"/>
      <c r="E12" s="58"/>
      <c r="F12" s="58"/>
      <c r="G12" s="58"/>
      <c r="H12" s="58"/>
      <c r="I12" s="58"/>
      <c r="J12" s="59"/>
    </row>
    <row r="13" spans="1:10" s="41" customFormat="1" ht="64.5" hidden="1" customHeight="1">
      <c r="A13" s="38">
        <v>4</v>
      </c>
      <c r="B13" s="39">
        <f>+Nodrosinajums!B12</f>
        <v>0</v>
      </c>
      <c r="C13" s="40" t="str">
        <f>+C15</f>
        <v>U,K</v>
      </c>
      <c r="D13" s="137"/>
      <c r="E13" s="139"/>
      <c r="F13" s="39"/>
      <c r="G13" s="39"/>
      <c r="H13" s="39">
        <f t="shared" si="0"/>
        <v>0</v>
      </c>
      <c r="I13" s="137">
        <f t="shared" si="1"/>
        <v>0</v>
      </c>
      <c r="J13" s="138"/>
    </row>
    <row r="14" spans="1:10" s="60" customFormat="1" ht="18" hidden="1" customHeight="1">
      <c r="A14" s="55"/>
      <c r="B14" s="56"/>
      <c r="C14" s="57"/>
      <c r="D14" s="58"/>
      <c r="E14" s="58"/>
      <c r="F14" s="58"/>
      <c r="G14" s="58"/>
      <c r="H14" s="58"/>
      <c r="I14" s="58"/>
      <c r="J14" s="59"/>
    </row>
    <row r="15" spans="1:10" s="41" customFormat="1" ht="31.5" hidden="1" customHeight="1">
      <c r="A15" s="38">
        <v>5</v>
      </c>
      <c r="B15" s="39">
        <f>+Nodrosinajums!B13</f>
        <v>0</v>
      </c>
      <c r="C15" s="39" t="str">
        <f>C17</f>
        <v>U,K</v>
      </c>
      <c r="D15" s="137"/>
      <c r="E15" s="139"/>
      <c r="F15" s="39"/>
      <c r="G15" s="39"/>
      <c r="H15" s="39">
        <f t="shared" ref="H15" si="4">+D15</f>
        <v>0</v>
      </c>
      <c r="I15" s="137">
        <f t="shared" si="1"/>
        <v>0</v>
      </c>
      <c r="J15" s="138"/>
    </row>
    <row r="16" spans="1:10" s="60" customFormat="1" ht="18" hidden="1" customHeight="1">
      <c r="A16" s="55"/>
      <c r="B16" s="56"/>
      <c r="C16" s="57"/>
      <c r="D16" s="58"/>
      <c r="E16" s="58"/>
      <c r="F16" s="58"/>
      <c r="G16" s="58"/>
      <c r="H16" s="58"/>
      <c r="I16" s="58"/>
      <c r="J16" s="59"/>
    </row>
    <row r="17" spans="1:10" s="41" customFormat="1" ht="65.25" hidden="1" customHeight="1">
      <c r="A17" s="38">
        <v>6</v>
      </c>
      <c r="B17" s="39">
        <f>+Nodrosinajums!B14</f>
        <v>0</v>
      </c>
      <c r="C17" s="39" t="str">
        <f>C19</f>
        <v>U,K</v>
      </c>
      <c r="D17" s="137"/>
      <c r="E17" s="139"/>
      <c r="F17" s="39"/>
      <c r="G17" s="39"/>
      <c r="H17" s="39">
        <f t="shared" si="0"/>
        <v>0</v>
      </c>
      <c r="I17" s="137">
        <f t="shared" si="1"/>
        <v>0</v>
      </c>
      <c r="J17" s="138"/>
    </row>
    <row r="18" spans="1:10" s="60" customFormat="1" ht="18" hidden="1" customHeight="1">
      <c r="A18" s="55"/>
      <c r="B18" s="56"/>
      <c r="C18" s="57"/>
      <c r="D18" s="58"/>
      <c r="E18" s="58"/>
      <c r="F18" s="58"/>
      <c r="G18" s="58"/>
      <c r="H18" s="58"/>
      <c r="I18" s="58"/>
      <c r="J18" s="59"/>
    </row>
    <row r="19" spans="1:10" s="41" customFormat="1" ht="69" hidden="1" customHeight="1">
      <c r="A19" s="38">
        <v>7</v>
      </c>
      <c r="B19" s="39">
        <f>+Nodrosinajums!B15</f>
        <v>0</v>
      </c>
      <c r="C19" s="39" t="str">
        <f>C21</f>
        <v>U,K</v>
      </c>
      <c r="D19" s="137"/>
      <c r="E19" s="139"/>
      <c r="F19" s="39"/>
      <c r="G19" s="39"/>
      <c r="H19" s="39">
        <f t="shared" si="0"/>
        <v>0</v>
      </c>
      <c r="I19" s="137">
        <f t="shared" si="1"/>
        <v>0</v>
      </c>
      <c r="J19" s="138"/>
    </row>
    <row r="20" spans="1:10" s="60" customFormat="1" ht="18" hidden="1" customHeight="1">
      <c r="A20" s="55"/>
      <c r="B20" s="56"/>
      <c r="C20" s="57"/>
      <c r="D20" s="58"/>
      <c r="E20" s="58"/>
      <c r="F20" s="58"/>
      <c r="G20" s="58"/>
      <c r="H20" s="58"/>
      <c r="I20" s="58"/>
      <c r="J20" s="59"/>
    </row>
    <row r="21" spans="1:10" s="41" customFormat="1" ht="31.5" hidden="1" customHeight="1">
      <c r="A21" s="38">
        <v>8</v>
      </c>
      <c r="B21" s="39">
        <f>+Nodrosinajums!B16</f>
        <v>0</v>
      </c>
      <c r="C21" s="39" t="s">
        <v>46</v>
      </c>
      <c r="D21" s="137"/>
      <c r="E21" s="139"/>
      <c r="F21" s="39"/>
      <c r="G21" s="39"/>
      <c r="H21" s="39">
        <f t="shared" si="0"/>
        <v>0</v>
      </c>
      <c r="I21" s="137">
        <f t="shared" si="1"/>
        <v>0</v>
      </c>
      <c r="J21" s="138"/>
    </row>
    <row r="22" spans="1:10" s="60" customFormat="1" ht="18" hidden="1" customHeight="1">
      <c r="A22" s="55"/>
      <c r="B22" s="56"/>
      <c r="C22" s="57"/>
      <c r="D22" s="58"/>
      <c r="E22" s="58"/>
      <c r="F22" s="58"/>
      <c r="G22" s="58"/>
      <c r="H22" s="58"/>
      <c r="I22" s="58"/>
      <c r="J22" s="59"/>
    </row>
    <row r="23" spans="1:10" s="41" customFormat="1" ht="33" hidden="1" customHeight="1">
      <c r="A23" s="38">
        <v>9</v>
      </c>
      <c r="B23" s="39">
        <f>+Nodrosinajums!B17</f>
        <v>0</v>
      </c>
      <c r="C23" s="39" t="s">
        <v>46</v>
      </c>
      <c r="D23" s="137"/>
      <c r="E23" s="139"/>
      <c r="F23" s="39"/>
      <c r="G23" s="39"/>
      <c r="H23" s="39">
        <f t="shared" ref="H23" si="5">+D23</f>
        <v>0</v>
      </c>
      <c r="I23" s="137">
        <f t="shared" si="1"/>
        <v>0</v>
      </c>
      <c r="J23" s="138"/>
    </row>
    <row r="24" spans="1:10" s="60" customFormat="1" ht="18" hidden="1" customHeight="1">
      <c r="A24" s="55"/>
      <c r="B24" s="56"/>
      <c r="C24" s="57"/>
      <c r="D24" s="58"/>
      <c r="E24" s="58"/>
      <c r="F24" s="58"/>
      <c r="G24" s="58"/>
      <c r="H24" s="58"/>
      <c r="I24" s="58"/>
      <c r="J24" s="59"/>
    </row>
    <row r="25" spans="1:10" s="41" customFormat="1" hidden="1">
      <c r="A25" s="38">
        <v>10</v>
      </c>
      <c r="B25" s="39">
        <f>+Nodrosinajums!B18</f>
        <v>0</v>
      </c>
      <c r="C25" s="39" t="s">
        <v>46</v>
      </c>
      <c r="D25" s="143"/>
      <c r="E25" s="143"/>
      <c r="F25" s="39"/>
      <c r="G25" s="39"/>
      <c r="H25" s="39">
        <f t="shared" ref="H25" si="6">+D25</f>
        <v>0</v>
      </c>
      <c r="I25" s="143">
        <f t="shared" si="1"/>
        <v>0</v>
      </c>
      <c r="J25" s="144"/>
    </row>
    <row r="26" spans="1:10" s="60" customFormat="1" ht="18" hidden="1" customHeight="1">
      <c r="A26" s="55"/>
      <c r="B26" s="56"/>
      <c r="C26" s="57"/>
      <c r="D26" s="58"/>
      <c r="E26" s="58"/>
      <c r="F26" s="58"/>
      <c r="G26" s="58"/>
      <c r="H26" s="58"/>
      <c r="I26" s="58"/>
      <c r="J26" s="59"/>
    </row>
  </sheetData>
  <mergeCells count="30">
    <mergeCell ref="D6:E6"/>
    <mergeCell ref="I6:J6"/>
    <mergeCell ref="A3:A4"/>
    <mergeCell ref="B3:B4"/>
    <mergeCell ref="F3:J3"/>
    <mergeCell ref="D3:E4"/>
    <mergeCell ref="D5:E5"/>
    <mergeCell ref="I4:J4"/>
    <mergeCell ref="I5:J5"/>
    <mergeCell ref="C3:C4"/>
    <mergeCell ref="D25:E25"/>
    <mergeCell ref="I17:J17"/>
    <mergeCell ref="I19:J19"/>
    <mergeCell ref="I21:J21"/>
    <mergeCell ref="I23:J23"/>
    <mergeCell ref="I25:J25"/>
    <mergeCell ref="D19:E19"/>
    <mergeCell ref="D17:E17"/>
    <mergeCell ref="B7:J7"/>
    <mergeCell ref="I13:J13"/>
    <mergeCell ref="I11:J11"/>
    <mergeCell ref="I8:J8"/>
    <mergeCell ref="D23:E23"/>
    <mergeCell ref="D21:E21"/>
    <mergeCell ref="I15:J15"/>
    <mergeCell ref="D8:E8"/>
    <mergeCell ref="D11:E11"/>
    <mergeCell ref="D13:E13"/>
    <mergeCell ref="D15:E15"/>
    <mergeCell ref="B9:J9"/>
  </mergeCells>
  <printOptions horizontalCentered="1"/>
  <pageMargins left="0.51181102362204722" right="0.51181102362204722" top="1.1417322834645669"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dimension ref="A1:L196"/>
  <sheetViews>
    <sheetView workbookViewId="0">
      <selection activeCell="L21" sqref="L21"/>
    </sheetView>
  </sheetViews>
  <sheetFormatPr defaultRowHeight="15"/>
  <cols>
    <col min="1" max="1" width="9.140625" style="2"/>
    <col min="2" max="5" width="10.85546875" style="3" customWidth="1"/>
    <col min="6" max="10" width="13.140625" style="3" customWidth="1"/>
    <col min="11" max="11" width="6.85546875" style="3" customWidth="1"/>
    <col min="12" max="12" width="9.140625" style="3" customWidth="1"/>
    <col min="13" max="16384" width="9.140625" style="3"/>
  </cols>
  <sheetData>
    <row r="1" spans="1:12" s="1" customFormat="1" ht="18.75">
      <c r="A1" s="1" t="s">
        <v>36</v>
      </c>
    </row>
    <row r="2" spans="1:12" s="1" customFormat="1" ht="24" customHeight="1">
      <c r="A2" s="49" t="str">
        <f>+'Pakalpoj-sn'!A2</f>
        <v>Ādažu novads</v>
      </c>
    </row>
    <row r="3" spans="1:12" s="1" customFormat="1" ht="28.5" customHeight="1">
      <c r="A3" s="49" t="s">
        <v>97</v>
      </c>
    </row>
    <row r="4" spans="1:12" s="7" customFormat="1" ht="15.75">
      <c r="A4" s="121" t="s">
        <v>16</v>
      </c>
      <c r="B4" s="160" t="s">
        <v>10</v>
      </c>
      <c r="C4" s="161"/>
      <c r="D4" s="161"/>
      <c r="E4" s="161"/>
      <c r="F4" s="162"/>
      <c r="G4" s="162"/>
      <c r="H4" s="162"/>
      <c r="I4" s="162"/>
      <c r="J4" s="162"/>
      <c r="K4" s="163"/>
    </row>
    <row r="5" spans="1:12" s="7" customFormat="1" ht="33" customHeight="1">
      <c r="A5" s="121"/>
      <c r="B5" s="121" t="s">
        <v>17</v>
      </c>
      <c r="C5" s="121"/>
      <c r="D5" s="150" t="s">
        <v>23</v>
      </c>
      <c r="E5" s="152"/>
      <c r="F5" s="121" t="s">
        <v>20</v>
      </c>
      <c r="G5" s="121"/>
      <c r="H5" s="121"/>
      <c r="I5" s="121"/>
      <c r="J5" s="121"/>
      <c r="K5" s="121"/>
    </row>
    <row r="6" spans="1:12" s="7" customFormat="1" ht="33" customHeight="1">
      <c r="A6" s="121"/>
      <c r="B6" s="63" t="s">
        <v>18</v>
      </c>
      <c r="C6" s="63" t="s">
        <v>19</v>
      </c>
      <c r="D6" s="63" t="s">
        <v>18</v>
      </c>
      <c r="E6" s="63" t="s">
        <v>7</v>
      </c>
      <c r="F6" s="63" t="s">
        <v>22</v>
      </c>
      <c r="G6" s="63" t="s">
        <v>19</v>
      </c>
      <c r="H6" s="63" t="s">
        <v>21</v>
      </c>
      <c r="I6" s="63" t="s">
        <v>24</v>
      </c>
      <c r="J6" s="150" t="s">
        <v>42</v>
      </c>
      <c r="K6" s="165"/>
    </row>
    <row r="7" spans="1:12" s="6" customFormat="1" ht="15.75" hidden="1">
      <c r="A7" s="69">
        <v>2008</v>
      </c>
      <c r="B7" s="73"/>
      <c r="C7" s="72"/>
      <c r="D7" s="71"/>
      <c r="E7" s="75"/>
      <c r="F7" s="71"/>
      <c r="G7" s="72"/>
      <c r="H7" s="71"/>
      <c r="I7" s="72"/>
      <c r="J7" s="76"/>
      <c r="K7" s="77"/>
    </row>
    <row r="8" spans="1:12" s="6" customFormat="1" ht="15.75" hidden="1">
      <c r="A8" s="69">
        <v>2009</v>
      </c>
      <c r="B8" s="73"/>
      <c r="C8" s="72"/>
      <c r="D8" s="71"/>
      <c r="E8" s="75"/>
      <c r="F8" s="71"/>
      <c r="G8" s="72"/>
      <c r="H8" s="71"/>
      <c r="I8" s="72"/>
      <c r="J8" s="76"/>
      <c r="K8" s="77"/>
    </row>
    <row r="9" spans="1:12" s="6" customFormat="1" ht="15.75">
      <c r="A9" s="69">
        <v>2010</v>
      </c>
      <c r="B9" s="96">
        <v>62700</v>
      </c>
      <c r="C9" s="72">
        <f t="shared" ref="C9" si="0">+B9/365</f>
        <v>171.78082191780823</v>
      </c>
      <c r="D9" s="71">
        <f t="shared" ref="D9" si="1">+B9-F9</f>
        <v>24922.5</v>
      </c>
      <c r="E9" s="75">
        <f t="shared" ref="E9" si="2">+D9/B9</f>
        <v>0.39748803827751195</v>
      </c>
      <c r="F9" s="71">
        <f>+H9+J9</f>
        <v>37777.5</v>
      </c>
      <c r="G9" s="72">
        <f t="shared" ref="G9" si="3">+F9/365</f>
        <v>103.5</v>
      </c>
      <c r="H9" s="71">
        <f>+I9*365*Nodrosinajums!F8/1000</f>
        <v>32850</v>
      </c>
      <c r="I9" s="72">
        <f t="shared" ref="I9" si="4">+I18</f>
        <v>150</v>
      </c>
      <c r="J9" s="76">
        <f>+J18</f>
        <v>4927.5</v>
      </c>
      <c r="K9" s="78"/>
    </row>
    <row r="10" spans="1:12" s="24" customFormat="1" ht="5.25" customHeight="1">
      <c r="A10" s="21"/>
      <c r="B10" s="19"/>
      <c r="C10" s="25"/>
      <c r="D10" s="22"/>
      <c r="E10" s="26"/>
      <c r="F10" s="22"/>
      <c r="G10" s="22"/>
      <c r="H10" s="27"/>
      <c r="I10" s="25"/>
      <c r="J10" s="21"/>
      <c r="K10" s="21"/>
    </row>
    <row r="11" spans="1:12" s="4" customFormat="1" ht="3" customHeight="1">
      <c r="A11" s="15"/>
      <c r="B11" s="15"/>
      <c r="C11" s="29"/>
      <c r="D11" s="173"/>
      <c r="E11" s="174"/>
      <c r="F11" s="174"/>
      <c r="G11" s="174"/>
      <c r="H11" s="174"/>
      <c r="I11" s="174"/>
      <c r="J11" s="174"/>
      <c r="K11" s="174"/>
    </row>
    <row r="12" spans="1:12" s="6" customFormat="1" ht="5.25" customHeight="1">
      <c r="A12" s="5"/>
    </row>
    <row r="13" spans="1:12" s="7" customFormat="1" ht="15.75">
      <c r="A13" s="121" t="s">
        <v>16</v>
      </c>
      <c r="B13" s="160" t="s">
        <v>11</v>
      </c>
      <c r="C13" s="161"/>
      <c r="D13" s="161"/>
      <c r="E13" s="161"/>
      <c r="F13" s="162"/>
      <c r="G13" s="162"/>
      <c r="H13" s="162"/>
      <c r="I13" s="162"/>
      <c r="J13" s="162"/>
      <c r="K13" s="163"/>
    </row>
    <row r="14" spans="1:12" s="7" customFormat="1" ht="33" customHeight="1">
      <c r="A14" s="121"/>
      <c r="B14" s="121" t="s">
        <v>26</v>
      </c>
      <c r="C14" s="121"/>
      <c r="D14" s="150" t="s">
        <v>25</v>
      </c>
      <c r="E14" s="152"/>
      <c r="F14" s="121" t="s">
        <v>27</v>
      </c>
      <c r="G14" s="121"/>
      <c r="H14" s="121"/>
      <c r="I14" s="121"/>
      <c r="J14" s="121"/>
      <c r="K14" s="121"/>
    </row>
    <row r="15" spans="1:12" s="7" customFormat="1" ht="33" customHeight="1">
      <c r="A15" s="121"/>
      <c r="B15" s="63" t="s">
        <v>18</v>
      </c>
      <c r="C15" s="63" t="s">
        <v>19</v>
      </c>
      <c r="D15" s="63" t="s">
        <v>18</v>
      </c>
      <c r="E15" s="63" t="s">
        <v>7</v>
      </c>
      <c r="F15" s="63" t="s">
        <v>22</v>
      </c>
      <c r="G15" s="63" t="s">
        <v>19</v>
      </c>
      <c r="H15" s="63" t="s">
        <v>28</v>
      </c>
      <c r="I15" s="63" t="s">
        <v>24</v>
      </c>
      <c r="J15" s="150" t="s">
        <v>41</v>
      </c>
      <c r="K15" s="152"/>
    </row>
    <row r="16" spans="1:12" s="6" customFormat="1" ht="15.75" hidden="1">
      <c r="A16" s="69">
        <v>2008</v>
      </c>
      <c r="B16" s="71"/>
      <c r="C16" s="72"/>
      <c r="D16" s="70"/>
      <c r="E16" s="79"/>
      <c r="F16" s="71"/>
      <c r="G16" s="72"/>
      <c r="H16" s="71"/>
      <c r="I16" s="72"/>
      <c r="J16" s="76"/>
      <c r="K16" s="77"/>
      <c r="L16" s="80"/>
    </row>
    <row r="17" spans="1:12" s="6" customFormat="1" ht="15.75" hidden="1">
      <c r="A17" s="69">
        <v>2009</v>
      </c>
      <c r="B17" s="71"/>
      <c r="C17" s="72"/>
      <c r="D17" s="70"/>
      <c r="E17" s="79"/>
      <c r="F17" s="71"/>
      <c r="G17" s="72"/>
      <c r="H17" s="71"/>
      <c r="I17" s="72"/>
      <c r="J17" s="76"/>
      <c r="K17" s="77"/>
      <c r="L17" s="80"/>
    </row>
    <row r="18" spans="1:12" s="105" customFormat="1" ht="19.5" customHeight="1">
      <c r="A18" s="98">
        <v>2010</v>
      </c>
      <c r="B18" s="99">
        <f>120*365</f>
        <v>43800</v>
      </c>
      <c r="C18" s="100">
        <f t="shared" ref="C18" si="5">+B18/365</f>
        <v>120</v>
      </c>
      <c r="D18" s="101">
        <f>48*365</f>
        <v>17520</v>
      </c>
      <c r="E18" s="102">
        <f>+D18/B18</f>
        <v>0.4</v>
      </c>
      <c r="F18" s="99">
        <f>+B18-D18</f>
        <v>26280</v>
      </c>
      <c r="G18" s="100">
        <f t="shared" ref="G18" si="6">+F18/365</f>
        <v>72</v>
      </c>
      <c r="H18" s="99">
        <f>150*365*Nodrosinajums!J8/1000</f>
        <v>21352.5</v>
      </c>
      <c r="I18" s="100">
        <f>+H18/365/Nodrosinajums!J8*1000</f>
        <v>150</v>
      </c>
      <c r="J18" s="103">
        <f>+F18-H18</f>
        <v>4927.5</v>
      </c>
      <c r="K18" s="104"/>
      <c r="L18" s="18"/>
    </row>
    <row r="19" spans="1:12" s="105" customFormat="1" ht="15.75">
      <c r="A19" s="113"/>
      <c r="B19" s="114" t="s">
        <v>100</v>
      </c>
      <c r="C19" s="115"/>
      <c r="D19" s="116"/>
      <c r="E19" s="117"/>
      <c r="F19" s="114"/>
      <c r="G19" s="115"/>
      <c r="H19" s="114"/>
      <c r="I19" s="115"/>
      <c r="J19" s="118"/>
      <c r="K19" s="119"/>
      <c r="L19" s="18"/>
    </row>
    <row r="20" spans="1:12" s="105" customFormat="1" ht="19.5" customHeight="1">
      <c r="A20" s="113"/>
      <c r="B20" s="114">
        <v>16209</v>
      </c>
      <c r="C20" s="115">
        <f t="shared" ref="C20" si="7">+B20/365</f>
        <v>44.408219178082192</v>
      </c>
      <c r="D20" s="116">
        <f>+B20*D18/B18-130</f>
        <v>6353.6</v>
      </c>
      <c r="E20" s="117">
        <f>+D20/B20</f>
        <v>0.39197976432845955</v>
      </c>
      <c r="F20" s="114">
        <f>+B20-D20</f>
        <v>9855.4</v>
      </c>
      <c r="G20" s="115">
        <f t="shared" ref="G20" si="8">+F20/365</f>
        <v>27.001095890410959</v>
      </c>
      <c r="H20" s="114">
        <f>150*365*Nodrosinajums!J6/1000</f>
        <v>9855</v>
      </c>
      <c r="I20" s="115">
        <f>+H20/365/Nodrosinajums!J6*1000</f>
        <v>150</v>
      </c>
      <c r="J20" s="118">
        <f>+F20-H20</f>
        <v>0.3999999999996362</v>
      </c>
      <c r="K20" s="119"/>
      <c r="L20" s="18"/>
    </row>
    <row r="21" spans="1:12" s="120" customFormat="1" ht="15.75">
      <c r="A21" s="106"/>
      <c r="B21" s="107" t="s">
        <v>101</v>
      </c>
      <c r="C21" s="108"/>
      <c r="D21" s="109"/>
      <c r="E21" s="110"/>
      <c r="F21" s="107"/>
      <c r="G21" s="108"/>
      <c r="H21" s="107"/>
      <c r="I21" s="108"/>
      <c r="J21" s="111"/>
      <c r="K21" s="112"/>
      <c r="L21" s="18"/>
    </row>
    <row r="22" spans="1:12" s="4" customFormat="1" ht="26.25" customHeight="1">
      <c r="A22" s="168" t="s">
        <v>98</v>
      </c>
      <c r="B22" s="169"/>
      <c r="C22" s="169"/>
      <c r="D22" s="169"/>
      <c r="E22" s="169"/>
      <c r="F22" s="169"/>
      <c r="G22" s="169"/>
      <c r="H22" s="169"/>
      <c r="I22" s="169"/>
      <c r="J22" s="169"/>
      <c r="K22" s="169"/>
      <c r="L22" s="30"/>
    </row>
    <row r="23" spans="1:12" s="6" customFormat="1" ht="30.75" customHeight="1">
      <c r="A23" s="49" t="str">
        <f>+Nodrosinajums!B24</f>
        <v>Garkalne</v>
      </c>
    </row>
    <row r="24" spans="1:12" s="7" customFormat="1" ht="15.75">
      <c r="A24" s="121" t="s">
        <v>16</v>
      </c>
      <c r="B24" s="160" t="s">
        <v>10</v>
      </c>
      <c r="C24" s="161"/>
      <c r="D24" s="161"/>
      <c r="E24" s="161"/>
      <c r="F24" s="162"/>
      <c r="G24" s="162"/>
      <c r="H24" s="162"/>
      <c r="I24" s="162"/>
      <c r="J24" s="162"/>
      <c r="K24" s="163"/>
    </row>
    <row r="25" spans="1:12" s="7" customFormat="1" ht="33" customHeight="1">
      <c r="A25" s="121"/>
      <c r="B25" s="121" t="s">
        <v>17</v>
      </c>
      <c r="C25" s="121"/>
      <c r="D25" s="150" t="s">
        <v>23</v>
      </c>
      <c r="E25" s="152"/>
      <c r="F25" s="121" t="s">
        <v>20</v>
      </c>
      <c r="G25" s="121"/>
      <c r="H25" s="121"/>
      <c r="I25" s="121"/>
      <c r="J25" s="121"/>
      <c r="K25" s="121"/>
    </row>
    <row r="26" spans="1:12" s="7" customFormat="1" ht="33" customHeight="1">
      <c r="A26" s="121"/>
      <c r="B26" s="63" t="s">
        <v>18</v>
      </c>
      <c r="C26" s="63" t="s">
        <v>19</v>
      </c>
      <c r="D26" s="63" t="s">
        <v>18</v>
      </c>
      <c r="E26" s="63" t="s">
        <v>7</v>
      </c>
      <c r="F26" s="63" t="s">
        <v>22</v>
      </c>
      <c r="G26" s="63" t="s">
        <v>19</v>
      </c>
      <c r="H26" s="63" t="s">
        <v>21</v>
      </c>
      <c r="I26" s="63" t="s">
        <v>24</v>
      </c>
      <c r="J26" s="150" t="s">
        <v>42</v>
      </c>
      <c r="K26" s="165"/>
    </row>
    <row r="27" spans="1:12" s="6" customFormat="1" ht="15.75">
      <c r="A27" s="69">
        <v>2008</v>
      </c>
      <c r="B27" s="73">
        <v>8853</v>
      </c>
      <c r="C27" s="72">
        <f>+B27/365</f>
        <v>24.254794520547946</v>
      </c>
      <c r="D27" s="71">
        <f>+B27-F27</f>
        <v>5216.9555555555562</v>
      </c>
      <c r="E27" s="75">
        <f>+D27/B27</f>
        <v>0.58928674523388191</v>
      </c>
      <c r="F27" s="71">
        <f>+H27</f>
        <v>3636.0444444444443</v>
      </c>
      <c r="G27" s="72">
        <f>+F27/365</f>
        <v>9.961765601217655</v>
      </c>
      <c r="H27" s="71">
        <f>+I27*365*Nodrosinajums!F10/1000</f>
        <v>3636.0444444444443</v>
      </c>
      <c r="I27" s="72">
        <f>+I36</f>
        <v>72.186707255200403</v>
      </c>
      <c r="J27" s="76">
        <v>0</v>
      </c>
      <c r="K27" s="77"/>
    </row>
    <row r="28" spans="1:12" s="6" customFormat="1" ht="15.75">
      <c r="A28" s="69">
        <v>2009</v>
      </c>
      <c r="B28" s="73">
        <v>9856</v>
      </c>
      <c r="C28" s="72">
        <f t="shared" ref="C28:C29" si="9">+B28/365</f>
        <v>27.002739726027396</v>
      </c>
      <c r="D28" s="71">
        <f t="shared" ref="D28:D29" si="10">+B28-F28</f>
        <v>6331.3777777777777</v>
      </c>
      <c r="E28" s="75">
        <f t="shared" ref="E28:E29" si="11">+D28/B28</f>
        <v>0.6423881673881674</v>
      </c>
      <c r="F28" s="71">
        <f t="shared" ref="F28:F29" si="12">+H28</f>
        <v>3524.6222222222218</v>
      </c>
      <c r="G28" s="72">
        <f t="shared" ref="G28:G29" si="13">+F28/365</f>
        <v>9.656499238964992</v>
      </c>
      <c r="H28" s="71">
        <f>+I28*365*Nodrosinajums!F10/1000</f>
        <v>3524.6222222222218</v>
      </c>
      <c r="I28" s="72">
        <f t="shared" ref="I28:I29" si="14">+I37</f>
        <v>69.974632166412988</v>
      </c>
      <c r="J28" s="76">
        <v>0</v>
      </c>
      <c r="K28" s="77"/>
    </row>
    <row r="29" spans="1:12" s="6" customFormat="1" ht="15.75">
      <c r="A29" s="69">
        <v>2010</v>
      </c>
      <c r="B29" s="74">
        <v>11344</v>
      </c>
      <c r="C29" s="72">
        <f t="shared" si="9"/>
        <v>31.079452054794519</v>
      </c>
      <c r="D29" s="71">
        <f t="shared" si="10"/>
        <v>8088.2222222222226</v>
      </c>
      <c r="E29" s="75">
        <f t="shared" si="11"/>
        <v>0.71299561197304506</v>
      </c>
      <c r="F29" s="71">
        <f t="shared" si="12"/>
        <v>3255.7777777777774</v>
      </c>
      <c r="G29" s="72">
        <f t="shared" si="13"/>
        <v>8.9199391171993909</v>
      </c>
      <c r="H29" s="71">
        <f>+I29*365*Nodrosinajums!F10/1000</f>
        <v>3255.7777777777774</v>
      </c>
      <c r="I29" s="72">
        <f t="shared" si="14"/>
        <v>64.637239979705726</v>
      </c>
      <c r="J29" s="76">
        <v>0</v>
      </c>
      <c r="K29" s="78"/>
    </row>
    <row r="30" spans="1:12" s="6" customFormat="1" ht="69" customHeight="1">
      <c r="A30" s="166" t="s">
        <v>78</v>
      </c>
      <c r="B30" s="172"/>
      <c r="C30" s="172"/>
      <c r="D30" s="172"/>
      <c r="E30" s="172"/>
      <c r="F30" s="172"/>
      <c r="G30" s="172"/>
      <c r="H30" s="172"/>
      <c r="I30" s="172"/>
      <c r="J30" s="172"/>
      <c r="K30" s="172"/>
    </row>
    <row r="31" spans="1:12" s="4" customFormat="1" ht="4.5" customHeight="1">
      <c r="A31" s="30"/>
      <c r="B31" s="30"/>
      <c r="C31" s="29"/>
      <c r="D31" s="31"/>
      <c r="E31" s="31"/>
      <c r="F31" s="30"/>
      <c r="G31" s="30"/>
      <c r="H31" s="30"/>
      <c r="I31" s="31"/>
      <c r="J31" s="30"/>
      <c r="K31" s="30"/>
    </row>
    <row r="32" spans="1:12" s="6" customFormat="1" ht="5.25" customHeight="1">
      <c r="A32" s="5"/>
    </row>
    <row r="33" spans="1:12" s="7" customFormat="1" ht="15.75">
      <c r="A33" s="121" t="s">
        <v>16</v>
      </c>
      <c r="B33" s="160" t="s">
        <v>11</v>
      </c>
      <c r="C33" s="161"/>
      <c r="D33" s="161"/>
      <c r="E33" s="161"/>
      <c r="F33" s="162"/>
      <c r="G33" s="162"/>
      <c r="H33" s="162"/>
      <c r="I33" s="162"/>
      <c r="J33" s="162"/>
      <c r="K33" s="163"/>
    </row>
    <row r="34" spans="1:12" s="7" customFormat="1" ht="33" customHeight="1">
      <c r="A34" s="121"/>
      <c r="B34" s="121" t="s">
        <v>26</v>
      </c>
      <c r="C34" s="121"/>
      <c r="D34" s="150" t="s">
        <v>25</v>
      </c>
      <c r="E34" s="152"/>
      <c r="F34" s="121" t="s">
        <v>27</v>
      </c>
      <c r="G34" s="121"/>
      <c r="H34" s="121"/>
      <c r="I34" s="121"/>
      <c r="J34" s="121"/>
      <c r="K34" s="121"/>
    </row>
    <row r="35" spans="1:12" s="7" customFormat="1" ht="33" customHeight="1">
      <c r="A35" s="121"/>
      <c r="B35" s="63" t="s">
        <v>18</v>
      </c>
      <c r="C35" s="63" t="s">
        <v>19</v>
      </c>
      <c r="D35" s="63" t="s">
        <v>18</v>
      </c>
      <c r="E35" s="63" t="s">
        <v>7</v>
      </c>
      <c r="F35" s="63" t="s">
        <v>22</v>
      </c>
      <c r="G35" s="63" t="s">
        <v>19</v>
      </c>
      <c r="H35" s="63" t="s">
        <v>28</v>
      </c>
      <c r="I35" s="63" t="s">
        <v>24</v>
      </c>
      <c r="J35" s="150" t="s">
        <v>41</v>
      </c>
      <c r="K35" s="152"/>
    </row>
    <row r="36" spans="1:12" s="6" customFormat="1" ht="15.75">
      <c r="A36" s="69">
        <v>2008</v>
      </c>
      <c r="B36" s="71">
        <f>+F36</f>
        <v>3557</v>
      </c>
      <c r="C36" s="72">
        <f>+B36/365</f>
        <v>9.7452054794520553</v>
      </c>
      <c r="D36" s="70" t="s">
        <v>29</v>
      </c>
      <c r="E36" s="79" t="s">
        <v>29</v>
      </c>
      <c r="F36" s="71">
        <f>+H36</f>
        <v>3557</v>
      </c>
      <c r="G36" s="72">
        <f>+F36/365</f>
        <v>9.7452054794520553</v>
      </c>
      <c r="H36" s="71">
        <v>3557</v>
      </c>
      <c r="I36" s="72">
        <f>+H36/365/Nodrosinajums!J10*1000</f>
        <v>72.186707255200403</v>
      </c>
      <c r="J36" s="76">
        <v>0</v>
      </c>
      <c r="K36" s="77"/>
      <c r="L36" s="80"/>
    </row>
    <row r="37" spans="1:12" s="6" customFormat="1" ht="15.75">
      <c r="A37" s="69">
        <v>2009</v>
      </c>
      <c r="B37" s="71">
        <f t="shared" ref="B37:B38" si="15">+F37</f>
        <v>3448</v>
      </c>
      <c r="C37" s="72">
        <f t="shared" ref="C37:C38" si="16">+B37/365</f>
        <v>9.4465753424657528</v>
      </c>
      <c r="D37" s="70" t="s">
        <v>29</v>
      </c>
      <c r="E37" s="79" t="s">
        <v>29</v>
      </c>
      <c r="F37" s="71">
        <f t="shared" ref="F37:F38" si="17">+H37</f>
        <v>3448</v>
      </c>
      <c r="G37" s="72">
        <f t="shared" ref="G37:G38" si="18">+F37/365</f>
        <v>9.4465753424657528</v>
      </c>
      <c r="H37" s="71">
        <v>3448</v>
      </c>
      <c r="I37" s="72">
        <f>+H37/365/Nodrosinajums!J10*1000</f>
        <v>69.974632166412988</v>
      </c>
      <c r="J37" s="76">
        <v>0</v>
      </c>
      <c r="K37" s="77"/>
      <c r="L37" s="80"/>
    </row>
    <row r="38" spans="1:12" s="6" customFormat="1" ht="15.75">
      <c r="A38" s="69">
        <v>2010</v>
      </c>
      <c r="B38" s="71">
        <f t="shared" si="15"/>
        <v>3185</v>
      </c>
      <c r="C38" s="72">
        <f t="shared" si="16"/>
        <v>8.7260273972602747</v>
      </c>
      <c r="D38" s="70" t="s">
        <v>29</v>
      </c>
      <c r="E38" s="79" t="s">
        <v>29</v>
      </c>
      <c r="F38" s="71">
        <f t="shared" si="17"/>
        <v>3185</v>
      </c>
      <c r="G38" s="72">
        <f t="shared" si="18"/>
        <v>8.7260273972602747</v>
      </c>
      <c r="H38" s="71">
        <v>3185</v>
      </c>
      <c r="I38" s="72">
        <f>+H38/365/Nodrosinajums!J10*1000</f>
        <v>64.637239979705726</v>
      </c>
      <c r="J38" s="76">
        <v>0</v>
      </c>
      <c r="K38" s="77"/>
      <c r="L38" s="80"/>
    </row>
    <row r="39" spans="1:12" s="24" customFormat="1" ht="23.25" customHeight="1">
      <c r="A39" s="158"/>
      <c r="B39" s="159"/>
      <c r="C39" s="159"/>
      <c r="D39" s="159"/>
      <c r="E39" s="159"/>
      <c r="F39" s="159"/>
      <c r="G39" s="159"/>
      <c r="H39" s="159"/>
      <c r="I39" s="159"/>
      <c r="J39" s="159"/>
      <c r="K39" s="159"/>
      <c r="L39" s="23"/>
    </row>
    <row r="40" spans="1:12" s="4" customFormat="1" ht="15.75">
      <c r="A40" s="32"/>
      <c r="B40" s="32"/>
      <c r="C40" s="29"/>
      <c r="D40" s="29"/>
      <c r="E40" s="32"/>
      <c r="F40" s="30"/>
      <c r="G40" s="30"/>
      <c r="H40" s="30"/>
      <c r="I40" s="33"/>
      <c r="J40" s="30"/>
      <c r="K40" s="30"/>
    </row>
    <row r="41" spans="1:12" ht="28.5" hidden="1" customHeight="1">
      <c r="A41" s="49"/>
    </row>
    <row r="42" spans="1:12" s="7" customFormat="1" ht="15.75" hidden="1">
      <c r="A42" s="121"/>
      <c r="B42" s="160"/>
      <c r="C42" s="161"/>
      <c r="D42" s="161"/>
      <c r="E42" s="161"/>
      <c r="F42" s="162"/>
      <c r="G42" s="162"/>
      <c r="H42" s="162"/>
      <c r="I42" s="162"/>
      <c r="J42" s="162"/>
      <c r="K42" s="163"/>
    </row>
    <row r="43" spans="1:12" s="7" customFormat="1" ht="33" hidden="1" customHeight="1">
      <c r="A43" s="121"/>
      <c r="B43" s="121"/>
      <c r="C43" s="121"/>
      <c r="D43" s="150"/>
      <c r="E43" s="152"/>
      <c r="F43" s="121"/>
      <c r="G43" s="121"/>
      <c r="H43" s="121"/>
      <c r="I43" s="121"/>
      <c r="J43" s="121"/>
      <c r="K43" s="121"/>
    </row>
    <row r="44" spans="1:12" s="7" customFormat="1" ht="33" hidden="1" customHeight="1">
      <c r="A44" s="121"/>
      <c r="B44" s="63"/>
      <c r="C44" s="63"/>
      <c r="D44" s="63"/>
      <c r="E44" s="63"/>
      <c r="F44" s="63"/>
      <c r="G44" s="63"/>
      <c r="H44" s="63"/>
      <c r="I44" s="63"/>
      <c r="J44" s="150"/>
      <c r="K44" s="165"/>
    </row>
    <row r="45" spans="1:12" s="6" customFormat="1" ht="15.75" hidden="1">
      <c r="A45" s="69"/>
      <c r="B45" s="73"/>
      <c r="C45" s="72"/>
      <c r="D45" s="70"/>
      <c r="E45" s="79"/>
      <c r="F45" s="70"/>
      <c r="G45" s="70"/>
      <c r="H45" s="70"/>
      <c r="I45" s="81"/>
      <c r="J45" s="82"/>
      <c r="K45" s="77"/>
    </row>
    <row r="46" spans="1:12" s="6" customFormat="1" ht="15.75" hidden="1">
      <c r="A46" s="69"/>
      <c r="B46" s="73"/>
      <c r="C46" s="72"/>
      <c r="D46" s="70"/>
      <c r="E46" s="79"/>
      <c r="F46" s="70"/>
      <c r="G46" s="70"/>
      <c r="H46" s="70"/>
      <c r="I46" s="81"/>
      <c r="J46" s="82"/>
      <c r="K46" s="77"/>
    </row>
    <row r="47" spans="1:12" s="6" customFormat="1" ht="15.75" hidden="1">
      <c r="A47" s="69"/>
      <c r="B47" s="74"/>
      <c r="C47" s="72"/>
      <c r="D47" s="71"/>
      <c r="E47" s="75"/>
      <c r="F47" s="71"/>
      <c r="G47" s="72"/>
      <c r="H47" s="71"/>
      <c r="I47" s="72"/>
      <c r="J47" s="83"/>
      <c r="K47" s="78"/>
    </row>
    <row r="48" spans="1:12" s="6" customFormat="1" ht="21" hidden="1" customHeight="1">
      <c r="A48" s="19"/>
      <c r="B48" s="16"/>
      <c r="C48" s="17"/>
      <c r="D48" s="18"/>
      <c r="E48" s="20"/>
      <c r="F48" s="18"/>
      <c r="G48" s="18"/>
      <c r="H48" s="18"/>
      <c r="I48" s="17"/>
      <c r="J48" s="18"/>
      <c r="K48" s="28"/>
    </row>
    <row r="49" spans="1:12" s="4" customFormat="1" ht="15.75" hidden="1">
      <c r="A49" s="29"/>
      <c r="B49" s="30"/>
      <c r="C49" s="29"/>
      <c r="D49" s="29"/>
      <c r="E49" s="31"/>
      <c r="F49" s="30"/>
      <c r="G49" s="30"/>
      <c r="H49" s="30"/>
      <c r="I49" s="31"/>
      <c r="J49" s="30"/>
      <c r="K49" s="30"/>
    </row>
    <row r="50" spans="1:12" s="6" customFormat="1" ht="5.25" hidden="1" customHeight="1">
      <c r="A50" s="5"/>
    </row>
    <row r="51" spans="1:12" s="7" customFormat="1" ht="15.75" hidden="1">
      <c r="A51" s="121"/>
      <c r="B51" s="160"/>
      <c r="C51" s="161"/>
      <c r="D51" s="161"/>
      <c r="E51" s="161"/>
      <c r="F51" s="162"/>
      <c r="G51" s="162"/>
      <c r="H51" s="162"/>
      <c r="I51" s="162"/>
      <c r="J51" s="162"/>
      <c r="K51" s="163"/>
    </row>
    <row r="52" spans="1:12" s="7" customFormat="1" ht="33" hidden="1" customHeight="1">
      <c r="A52" s="121"/>
      <c r="B52" s="121"/>
      <c r="C52" s="121"/>
      <c r="D52" s="150"/>
      <c r="E52" s="152"/>
      <c r="F52" s="121"/>
      <c r="G52" s="121"/>
      <c r="H52" s="121"/>
      <c r="I52" s="121"/>
      <c r="J52" s="121"/>
      <c r="K52" s="121"/>
    </row>
    <row r="53" spans="1:12" s="7" customFormat="1" ht="33" hidden="1" customHeight="1">
      <c r="A53" s="121"/>
      <c r="B53" s="63"/>
      <c r="C53" s="63"/>
      <c r="D53" s="63"/>
      <c r="E53" s="63"/>
      <c r="F53" s="63"/>
      <c r="G53" s="63"/>
      <c r="H53" s="63"/>
      <c r="I53" s="63"/>
      <c r="J53" s="150"/>
      <c r="K53" s="152"/>
    </row>
    <row r="54" spans="1:12" s="6" customFormat="1" ht="15.75" hidden="1">
      <c r="A54" s="69"/>
      <c r="B54" s="82"/>
      <c r="C54" s="82"/>
      <c r="D54" s="82"/>
      <c r="E54" s="82"/>
      <c r="F54" s="82"/>
      <c r="G54" s="82"/>
      <c r="H54" s="82"/>
      <c r="I54" s="82"/>
      <c r="J54" s="82"/>
      <c r="K54" s="77"/>
      <c r="L54" s="80"/>
    </row>
    <row r="55" spans="1:12" s="6" customFormat="1" ht="15.75" hidden="1">
      <c r="A55" s="69"/>
      <c r="B55" s="82"/>
      <c r="C55" s="82"/>
      <c r="D55" s="82"/>
      <c r="E55" s="82"/>
      <c r="F55" s="82"/>
      <c r="G55" s="82"/>
      <c r="H55" s="82"/>
      <c r="I55" s="82"/>
      <c r="J55" s="82"/>
      <c r="K55" s="77"/>
      <c r="L55" s="80"/>
    </row>
    <row r="56" spans="1:12" s="6" customFormat="1" ht="15.75" hidden="1">
      <c r="A56" s="69"/>
      <c r="B56" s="69"/>
      <c r="C56" s="81"/>
      <c r="D56" s="70"/>
      <c r="E56" s="79"/>
      <c r="F56" s="71"/>
      <c r="G56" s="72"/>
      <c r="H56" s="71"/>
      <c r="I56" s="72"/>
      <c r="J56" s="83"/>
      <c r="K56" s="77"/>
      <c r="L56" s="80"/>
    </row>
    <row r="57" spans="1:12" s="24" customFormat="1" ht="24.75" hidden="1" customHeight="1">
      <c r="A57" s="158"/>
      <c r="B57" s="159"/>
      <c r="C57" s="159"/>
      <c r="D57" s="159"/>
      <c r="E57" s="159"/>
      <c r="F57" s="159"/>
      <c r="G57" s="159"/>
      <c r="H57" s="159"/>
      <c r="I57" s="159"/>
      <c r="J57" s="159"/>
      <c r="K57" s="159"/>
      <c r="L57" s="23"/>
    </row>
    <row r="58" spans="1:12" s="4" customFormat="1" ht="30.75" hidden="1" customHeight="1">
      <c r="A58" s="45"/>
      <c r="B58" s="32"/>
      <c r="C58" s="29"/>
      <c r="D58" s="29"/>
      <c r="E58" s="170"/>
      <c r="F58" s="171"/>
      <c r="G58" s="171"/>
      <c r="H58" s="171"/>
      <c r="I58" s="171"/>
      <c r="J58" s="171"/>
      <c r="K58" s="171"/>
    </row>
    <row r="59" spans="1:12" s="4" customFormat="1" ht="30" hidden="1" customHeight="1">
      <c r="A59" s="50"/>
      <c r="B59" s="32"/>
      <c r="C59" s="29"/>
      <c r="D59" s="29"/>
      <c r="E59" s="32"/>
      <c r="F59" s="30"/>
      <c r="G59" s="30"/>
      <c r="H59" s="30"/>
      <c r="I59" s="33"/>
      <c r="J59" s="30"/>
      <c r="K59" s="30"/>
    </row>
    <row r="60" spans="1:12" s="7" customFormat="1" ht="15.75" hidden="1" customHeight="1">
      <c r="A60" s="121"/>
      <c r="B60" s="160"/>
      <c r="C60" s="161"/>
      <c r="D60" s="161"/>
      <c r="E60" s="161"/>
      <c r="F60" s="161"/>
      <c r="G60" s="161"/>
      <c r="H60" s="161"/>
      <c r="I60" s="161"/>
      <c r="J60" s="161"/>
      <c r="K60" s="164"/>
    </row>
    <row r="61" spans="1:12" s="7" customFormat="1" ht="33" hidden="1" customHeight="1">
      <c r="A61" s="121"/>
      <c r="B61" s="121"/>
      <c r="C61" s="121"/>
      <c r="D61" s="150"/>
      <c r="E61" s="152"/>
      <c r="F61" s="121"/>
      <c r="G61" s="121"/>
      <c r="H61" s="121"/>
      <c r="I61" s="121"/>
      <c r="J61" s="121"/>
      <c r="K61" s="121"/>
    </row>
    <row r="62" spans="1:12" s="7" customFormat="1" ht="33" hidden="1" customHeight="1">
      <c r="A62" s="121"/>
      <c r="B62" s="63"/>
      <c r="C62" s="63"/>
      <c r="D62" s="63"/>
      <c r="E62" s="63"/>
      <c r="F62" s="63"/>
      <c r="G62" s="63"/>
      <c r="H62" s="63"/>
      <c r="I62" s="63"/>
      <c r="J62" s="150"/>
      <c r="K62" s="165"/>
    </row>
    <row r="63" spans="1:12" s="6" customFormat="1" ht="15.75" hidden="1">
      <c r="A63" s="69"/>
      <c r="B63" s="73"/>
      <c r="C63" s="72"/>
      <c r="D63" s="71"/>
      <c r="E63" s="75"/>
      <c r="F63" s="71"/>
      <c r="G63" s="71"/>
      <c r="H63" s="71"/>
      <c r="I63" s="72"/>
      <c r="J63" s="83"/>
      <c r="K63" s="77"/>
    </row>
    <row r="64" spans="1:12" s="6" customFormat="1" ht="15.75" hidden="1">
      <c r="A64" s="69"/>
      <c r="B64" s="73"/>
      <c r="C64" s="72"/>
      <c r="D64" s="71"/>
      <c r="E64" s="75"/>
      <c r="F64" s="71"/>
      <c r="G64" s="71"/>
      <c r="H64" s="71"/>
      <c r="I64" s="72"/>
      <c r="J64" s="83"/>
      <c r="K64" s="77"/>
    </row>
    <row r="65" spans="1:12" s="6" customFormat="1" ht="15.75" hidden="1">
      <c r="A65" s="69"/>
      <c r="B65" s="74"/>
      <c r="C65" s="72"/>
      <c r="D65" s="71"/>
      <c r="E65" s="75"/>
      <c r="F65" s="71"/>
      <c r="G65" s="71"/>
      <c r="H65" s="71"/>
      <c r="I65" s="72"/>
      <c r="J65" s="83"/>
      <c r="K65" s="78"/>
    </row>
    <row r="66" spans="1:12" s="6" customFormat="1" ht="15.75" hidden="1">
      <c r="A66" s="19"/>
      <c r="B66" s="16"/>
      <c r="C66" s="17"/>
      <c r="D66" s="18"/>
      <c r="E66" s="20"/>
      <c r="F66" s="18"/>
      <c r="G66" s="18"/>
      <c r="H66" s="18"/>
      <c r="I66" s="17"/>
      <c r="J66" s="18"/>
      <c r="K66" s="28"/>
    </row>
    <row r="67" spans="1:12" s="24" customFormat="1" ht="3" hidden="1" customHeight="1">
      <c r="A67" s="19"/>
      <c r="B67" s="19"/>
      <c r="C67" s="25"/>
      <c r="D67" s="34"/>
      <c r="E67" s="35"/>
      <c r="F67" s="34"/>
      <c r="G67" s="34"/>
      <c r="H67" s="34"/>
      <c r="I67" s="25"/>
      <c r="J67" s="34"/>
      <c r="K67" s="36"/>
    </row>
    <row r="68" spans="1:12" s="4" customFormat="1" ht="15.75" hidden="1">
      <c r="A68" s="30"/>
      <c r="B68" s="30"/>
      <c r="C68" s="29"/>
      <c r="D68" s="31"/>
      <c r="E68" s="31"/>
      <c r="F68" s="30"/>
      <c r="G68" s="30"/>
      <c r="H68" s="30"/>
      <c r="I68" s="31"/>
      <c r="J68" s="30"/>
      <c r="K68" s="30"/>
    </row>
    <row r="69" spans="1:12" s="6" customFormat="1" ht="5.25" hidden="1" customHeight="1">
      <c r="A69" s="5"/>
    </row>
    <row r="70" spans="1:12" s="7" customFormat="1" ht="15.75" hidden="1">
      <c r="A70" s="121"/>
      <c r="B70" s="160"/>
      <c r="C70" s="161"/>
      <c r="D70" s="161"/>
      <c r="E70" s="161"/>
      <c r="F70" s="162"/>
      <c r="G70" s="162"/>
      <c r="H70" s="162"/>
      <c r="I70" s="162"/>
      <c r="J70" s="162"/>
      <c r="K70" s="163"/>
    </row>
    <row r="71" spans="1:12" s="7" customFormat="1" ht="33" hidden="1" customHeight="1">
      <c r="A71" s="121"/>
      <c r="B71" s="121"/>
      <c r="C71" s="121"/>
      <c r="D71" s="150"/>
      <c r="E71" s="152"/>
      <c r="F71" s="121"/>
      <c r="G71" s="121"/>
      <c r="H71" s="121"/>
      <c r="I71" s="121"/>
      <c r="J71" s="121"/>
      <c r="K71" s="121"/>
    </row>
    <row r="72" spans="1:12" s="7" customFormat="1" ht="33" hidden="1" customHeight="1">
      <c r="A72" s="121"/>
      <c r="B72" s="63"/>
      <c r="C72" s="63"/>
      <c r="D72" s="63"/>
      <c r="E72" s="63"/>
      <c r="F72" s="63"/>
      <c r="G72" s="63"/>
      <c r="H72" s="63"/>
      <c r="I72" s="63"/>
      <c r="J72" s="150"/>
      <c r="K72" s="152"/>
    </row>
    <row r="73" spans="1:12" s="6" customFormat="1" ht="15.75" hidden="1">
      <c r="A73" s="69"/>
      <c r="B73" s="71"/>
      <c r="C73" s="72"/>
      <c r="D73" s="71"/>
      <c r="E73" s="75"/>
      <c r="F73" s="71"/>
      <c r="G73" s="71"/>
      <c r="H73" s="71"/>
      <c r="I73" s="72"/>
      <c r="J73" s="83"/>
      <c r="K73" s="77"/>
      <c r="L73" s="80"/>
    </row>
    <row r="74" spans="1:12" s="6" customFormat="1" ht="15.75" hidden="1">
      <c r="A74" s="69"/>
      <c r="B74" s="71"/>
      <c r="C74" s="72"/>
      <c r="D74" s="71"/>
      <c r="E74" s="75"/>
      <c r="F74" s="71"/>
      <c r="G74" s="71"/>
      <c r="H74" s="71"/>
      <c r="I74" s="72"/>
      <c r="J74" s="83"/>
      <c r="K74" s="77"/>
      <c r="L74" s="80"/>
    </row>
    <row r="75" spans="1:12" s="6" customFormat="1" ht="15.75" hidden="1">
      <c r="A75" s="69"/>
      <c r="B75" s="71"/>
      <c r="C75" s="72"/>
      <c r="D75" s="71"/>
      <c r="E75" s="75"/>
      <c r="F75" s="71"/>
      <c r="G75" s="71"/>
      <c r="H75" s="71"/>
      <c r="I75" s="72"/>
      <c r="J75" s="83"/>
      <c r="K75" s="77"/>
      <c r="L75" s="80"/>
    </row>
    <row r="76" spans="1:12" s="24" customFormat="1" ht="18" hidden="1" customHeight="1">
      <c r="A76" s="21"/>
      <c r="B76" s="166"/>
      <c r="C76" s="167"/>
      <c r="D76" s="167"/>
      <c r="E76" s="167"/>
      <c r="F76" s="167"/>
      <c r="G76" s="167"/>
      <c r="H76" s="167"/>
      <c r="I76" s="167"/>
      <c r="J76" s="167"/>
      <c r="K76" s="167"/>
      <c r="L76" s="23"/>
    </row>
    <row r="77" spans="1:12" s="4" customFormat="1" ht="15.75" hidden="1">
      <c r="A77" s="32"/>
      <c r="B77" s="32"/>
      <c r="C77" s="29"/>
      <c r="D77" s="29"/>
      <c r="E77" s="31"/>
      <c r="F77" s="30"/>
      <c r="G77" s="30"/>
      <c r="H77" s="30"/>
      <c r="I77" s="33"/>
      <c r="J77" s="30"/>
      <c r="K77" s="30"/>
    </row>
    <row r="78" spans="1:12" s="4" customFormat="1" ht="18.75" hidden="1">
      <c r="A78" s="50"/>
      <c r="B78" s="32"/>
      <c r="C78" s="29"/>
      <c r="D78" s="29"/>
      <c r="E78" s="32"/>
      <c r="F78" s="30"/>
      <c r="G78" s="30"/>
      <c r="H78" s="30"/>
      <c r="I78" s="33"/>
      <c r="J78" s="30"/>
      <c r="K78" s="30"/>
    </row>
    <row r="79" spans="1:12" s="7" customFormat="1" ht="15.75" hidden="1" customHeight="1">
      <c r="A79" s="121"/>
      <c r="B79" s="160"/>
      <c r="C79" s="161"/>
      <c r="D79" s="161"/>
      <c r="E79" s="161"/>
      <c r="F79" s="161"/>
      <c r="G79" s="161"/>
      <c r="H79" s="161"/>
      <c r="I79" s="161"/>
      <c r="J79" s="161"/>
      <c r="K79" s="164"/>
    </row>
    <row r="80" spans="1:12" s="7" customFormat="1" ht="33" hidden="1" customHeight="1">
      <c r="A80" s="121"/>
      <c r="B80" s="121"/>
      <c r="C80" s="121"/>
      <c r="D80" s="150"/>
      <c r="E80" s="152"/>
      <c r="F80" s="121"/>
      <c r="G80" s="121"/>
      <c r="H80" s="121"/>
      <c r="I80" s="121"/>
      <c r="J80" s="121"/>
      <c r="K80" s="121"/>
    </row>
    <row r="81" spans="1:12" s="7" customFormat="1" ht="33" hidden="1" customHeight="1">
      <c r="A81" s="121"/>
      <c r="B81" s="63"/>
      <c r="C81" s="63"/>
      <c r="D81" s="63"/>
      <c r="E81" s="63"/>
      <c r="F81" s="63"/>
      <c r="G81" s="63"/>
      <c r="H81" s="63"/>
      <c r="I81" s="63"/>
      <c r="J81" s="150"/>
      <c r="K81" s="165"/>
    </row>
    <row r="82" spans="1:12" s="6" customFormat="1" ht="15.75" hidden="1">
      <c r="A82" s="69"/>
      <c r="B82" s="73"/>
      <c r="C82" s="72"/>
      <c r="D82" s="70"/>
      <c r="E82" s="70"/>
      <c r="F82" s="70"/>
      <c r="G82" s="70"/>
      <c r="H82" s="70"/>
      <c r="I82" s="70"/>
      <c r="J82" s="76"/>
      <c r="K82" s="77"/>
    </row>
    <row r="83" spans="1:12" s="6" customFormat="1" ht="15.75" hidden="1">
      <c r="A83" s="69"/>
      <c r="B83" s="73"/>
      <c r="C83" s="72"/>
      <c r="D83" s="71"/>
      <c r="E83" s="75"/>
      <c r="F83" s="71"/>
      <c r="G83" s="72"/>
      <c r="H83" s="71"/>
      <c r="I83" s="72"/>
      <c r="J83" s="83"/>
      <c r="K83" s="77"/>
    </row>
    <row r="84" spans="1:12" s="6" customFormat="1" ht="15.75" hidden="1">
      <c r="A84" s="69"/>
      <c r="B84" s="74"/>
      <c r="C84" s="72"/>
      <c r="D84" s="71"/>
      <c r="E84" s="75"/>
      <c r="F84" s="71"/>
      <c r="G84" s="72"/>
      <c r="H84" s="71"/>
      <c r="I84" s="72"/>
      <c r="J84" s="83"/>
      <c r="K84" s="78"/>
    </row>
    <row r="85" spans="1:12" s="6" customFormat="1" ht="15.75" hidden="1">
      <c r="A85" s="19"/>
      <c r="B85" s="16"/>
      <c r="C85" s="17"/>
      <c r="D85" s="18"/>
      <c r="E85" s="20"/>
      <c r="F85" s="18"/>
      <c r="G85" s="18"/>
      <c r="H85" s="18"/>
      <c r="I85" s="17"/>
      <c r="J85" s="18"/>
      <c r="K85" s="28"/>
    </row>
    <row r="86" spans="1:12" s="24" customFormat="1" ht="15.75" hidden="1">
      <c r="A86" s="19"/>
      <c r="B86" s="19"/>
      <c r="C86" s="25"/>
      <c r="D86" s="34"/>
      <c r="E86" s="35"/>
      <c r="F86" s="34"/>
      <c r="G86" s="34"/>
      <c r="H86" s="34"/>
      <c r="I86" s="25"/>
      <c r="J86" s="34"/>
      <c r="K86" s="36"/>
    </row>
    <row r="87" spans="1:12" s="4" customFormat="1" ht="15.75" hidden="1">
      <c r="A87" s="29"/>
      <c r="B87" s="30"/>
      <c r="C87" s="29"/>
      <c r="D87" s="29"/>
      <c r="E87" s="31"/>
      <c r="F87" s="30"/>
      <c r="G87" s="30"/>
      <c r="H87" s="30"/>
      <c r="I87" s="31"/>
      <c r="J87" s="30"/>
      <c r="K87" s="30"/>
    </row>
    <row r="88" spans="1:12" s="6" customFormat="1" ht="12" hidden="1" customHeight="1">
      <c r="A88" s="5"/>
    </row>
    <row r="89" spans="1:12" s="7" customFormat="1" ht="15.75" hidden="1">
      <c r="A89" s="121"/>
      <c r="B89" s="160"/>
      <c r="C89" s="161"/>
      <c r="D89" s="161"/>
      <c r="E89" s="161"/>
      <c r="F89" s="162"/>
      <c r="G89" s="162"/>
      <c r="H89" s="162"/>
      <c r="I89" s="162"/>
      <c r="J89" s="162"/>
      <c r="K89" s="163"/>
    </row>
    <row r="90" spans="1:12" s="7" customFormat="1" ht="33" hidden="1" customHeight="1">
      <c r="A90" s="121"/>
      <c r="B90" s="121"/>
      <c r="C90" s="121"/>
      <c r="D90" s="150"/>
      <c r="E90" s="152"/>
      <c r="F90" s="121"/>
      <c r="G90" s="121"/>
      <c r="H90" s="121"/>
      <c r="I90" s="121"/>
      <c r="J90" s="121"/>
      <c r="K90" s="121"/>
    </row>
    <row r="91" spans="1:12" s="7" customFormat="1" ht="33" hidden="1" customHeight="1">
      <c r="A91" s="121"/>
      <c r="B91" s="63"/>
      <c r="C91" s="63"/>
      <c r="D91" s="63"/>
      <c r="E91" s="63"/>
      <c r="F91" s="63"/>
      <c r="G91" s="63"/>
      <c r="H91" s="63"/>
      <c r="I91" s="63"/>
      <c r="J91" s="150"/>
      <c r="K91" s="152"/>
    </row>
    <row r="92" spans="1:12" s="6" customFormat="1" ht="15.75" hidden="1">
      <c r="A92" s="69"/>
      <c r="B92" s="70"/>
      <c r="C92" s="81"/>
      <c r="D92" s="70"/>
      <c r="E92" s="70"/>
      <c r="F92" s="70"/>
      <c r="G92" s="70"/>
      <c r="H92" s="70"/>
      <c r="I92" s="70"/>
      <c r="J92" s="76"/>
      <c r="K92" s="77"/>
      <c r="L92" s="80"/>
    </row>
    <row r="93" spans="1:12" s="6" customFormat="1" ht="15.75" hidden="1">
      <c r="A93" s="69"/>
      <c r="B93" s="70"/>
      <c r="C93" s="81"/>
      <c r="D93" s="70"/>
      <c r="E93" s="70"/>
      <c r="F93" s="71"/>
      <c r="G93" s="72"/>
      <c r="H93" s="71"/>
      <c r="I93" s="72"/>
      <c r="J93" s="83"/>
      <c r="K93" s="77"/>
      <c r="L93" s="80"/>
    </row>
    <row r="94" spans="1:12" s="6" customFormat="1" ht="15.75" hidden="1">
      <c r="A94" s="69"/>
      <c r="B94" s="70"/>
      <c r="C94" s="81"/>
      <c r="D94" s="70"/>
      <c r="E94" s="70"/>
      <c r="F94" s="71"/>
      <c r="G94" s="72"/>
      <c r="H94" s="71"/>
      <c r="I94" s="72"/>
      <c r="J94" s="83"/>
      <c r="K94" s="77"/>
      <c r="L94" s="80"/>
    </row>
    <row r="95" spans="1:12" s="24" customFormat="1" ht="18" hidden="1" customHeight="1">
      <c r="A95" s="21"/>
      <c r="B95" s="166"/>
      <c r="C95" s="167"/>
      <c r="D95" s="167"/>
      <c r="E95" s="167"/>
      <c r="F95" s="167"/>
      <c r="G95" s="167"/>
      <c r="H95" s="167"/>
      <c r="I95" s="167"/>
      <c r="J95" s="167"/>
      <c r="K95" s="167"/>
      <c r="L95" s="23"/>
    </row>
    <row r="96" spans="1:12" s="4" customFormat="1" ht="15.75" hidden="1">
      <c r="A96" s="19"/>
      <c r="B96" s="32"/>
      <c r="C96" s="29"/>
      <c r="D96" s="29"/>
      <c r="E96" s="31"/>
      <c r="F96" s="30"/>
      <c r="G96" s="30"/>
      <c r="H96" s="30"/>
      <c r="I96" s="33"/>
      <c r="J96" s="30"/>
      <c r="K96" s="30"/>
    </row>
    <row r="97" spans="1:12" s="4" customFormat="1" ht="15.75" hidden="1">
      <c r="A97" s="32"/>
      <c r="B97" s="32"/>
      <c r="C97" s="29"/>
      <c r="D97" s="29"/>
      <c r="E97" s="31"/>
      <c r="F97" s="30"/>
      <c r="G97" s="30"/>
      <c r="H97" s="30"/>
      <c r="I97" s="33"/>
      <c r="J97" s="30"/>
      <c r="K97" s="30"/>
    </row>
    <row r="98" spans="1:12" s="4" customFormat="1" ht="30" hidden="1" customHeight="1">
      <c r="A98" s="50"/>
      <c r="B98" s="32"/>
      <c r="C98" s="29"/>
      <c r="D98" s="29"/>
      <c r="E98" s="32"/>
      <c r="F98" s="30"/>
      <c r="G98" s="30"/>
      <c r="H98" s="30"/>
      <c r="I98" s="33"/>
      <c r="J98" s="30"/>
      <c r="K98" s="30"/>
    </row>
    <row r="99" spans="1:12" s="7" customFormat="1" ht="15.75" hidden="1" customHeight="1">
      <c r="A99" s="121"/>
      <c r="B99" s="160"/>
      <c r="C99" s="161"/>
      <c r="D99" s="161"/>
      <c r="E99" s="161"/>
      <c r="F99" s="161"/>
      <c r="G99" s="161"/>
      <c r="H99" s="161"/>
      <c r="I99" s="161"/>
      <c r="J99" s="161"/>
      <c r="K99" s="164"/>
    </row>
    <row r="100" spans="1:12" s="7" customFormat="1" ht="33" hidden="1" customHeight="1">
      <c r="A100" s="121"/>
      <c r="B100" s="121"/>
      <c r="C100" s="121"/>
      <c r="D100" s="150"/>
      <c r="E100" s="152"/>
      <c r="F100" s="121"/>
      <c r="G100" s="121"/>
      <c r="H100" s="121"/>
      <c r="I100" s="121"/>
      <c r="J100" s="121"/>
      <c r="K100" s="121"/>
    </row>
    <row r="101" spans="1:12" s="7" customFormat="1" ht="33" hidden="1" customHeight="1">
      <c r="A101" s="121"/>
      <c r="B101" s="63"/>
      <c r="C101" s="63"/>
      <c r="D101" s="63"/>
      <c r="E101" s="63"/>
      <c r="F101" s="63"/>
      <c r="G101" s="63"/>
      <c r="H101" s="63"/>
      <c r="I101" s="63"/>
      <c r="J101" s="150"/>
      <c r="K101" s="165"/>
    </row>
    <row r="102" spans="1:12" s="6" customFormat="1" ht="15.75" hidden="1">
      <c r="A102" s="69"/>
      <c r="B102" s="73"/>
      <c r="C102" s="72"/>
      <c r="D102" s="71"/>
      <c r="E102" s="75"/>
      <c r="F102" s="71"/>
      <c r="G102" s="71"/>
      <c r="H102" s="71"/>
      <c r="I102" s="72"/>
      <c r="J102" s="83"/>
      <c r="K102" s="77"/>
    </row>
    <row r="103" spans="1:12" s="6" customFormat="1" ht="15.75" hidden="1">
      <c r="A103" s="69"/>
      <c r="B103" s="73"/>
      <c r="C103" s="72"/>
      <c r="D103" s="71"/>
      <c r="E103" s="75"/>
      <c r="F103" s="71"/>
      <c r="G103" s="71"/>
      <c r="H103" s="71"/>
      <c r="I103" s="72"/>
      <c r="J103" s="83"/>
      <c r="K103" s="77"/>
    </row>
    <row r="104" spans="1:12" s="6" customFormat="1" ht="15.75" hidden="1">
      <c r="A104" s="69"/>
      <c r="B104" s="74"/>
      <c r="C104" s="72"/>
      <c r="D104" s="71"/>
      <c r="E104" s="75"/>
      <c r="F104" s="71"/>
      <c r="G104" s="71"/>
      <c r="H104" s="71"/>
      <c r="I104" s="72"/>
      <c r="J104" s="83"/>
      <c r="K104" s="78"/>
    </row>
    <row r="105" spans="1:12" s="6" customFormat="1" ht="15.75" hidden="1">
      <c r="A105" s="19"/>
      <c r="B105" s="16"/>
      <c r="C105" s="17"/>
      <c r="D105" s="18"/>
      <c r="E105" s="20"/>
      <c r="F105" s="18"/>
      <c r="G105" s="18"/>
      <c r="H105" s="18"/>
      <c r="I105" s="17"/>
      <c r="J105" s="18"/>
      <c r="K105" s="28"/>
    </row>
    <row r="106" spans="1:12" s="24" customFormat="1" ht="3" hidden="1" customHeight="1">
      <c r="A106" s="19"/>
      <c r="B106" s="19"/>
      <c r="C106" s="25"/>
      <c r="D106" s="34"/>
      <c r="E106" s="35"/>
      <c r="F106" s="34"/>
      <c r="G106" s="34"/>
      <c r="H106" s="34"/>
      <c r="I106" s="25"/>
      <c r="J106" s="34"/>
      <c r="K106" s="36"/>
    </row>
    <row r="107" spans="1:12" s="4" customFormat="1" ht="15.75" hidden="1">
      <c r="A107" s="30"/>
      <c r="B107" s="30"/>
      <c r="C107" s="29"/>
      <c r="D107" s="31"/>
      <c r="E107" s="31"/>
      <c r="F107" s="30"/>
      <c r="G107" s="30"/>
      <c r="H107" s="30"/>
      <c r="I107" s="31"/>
      <c r="J107" s="30"/>
      <c r="K107" s="30"/>
    </row>
    <row r="108" spans="1:12" s="6" customFormat="1" ht="5.25" hidden="1" customHeight="1">
      <c r="A108" s="5"/>
    </row>
    <row r="109" spans="1:12" s="7" customFormat="1" ht="15.75" hidden="1">
      <c r="A109" s="121"/>
      <c r="B109" s="160"/>
      <c r="C109" s="161"/>
      <c r="D109" s="161"/>
      <c r="E109" s="161"/>
      <c r="F109" s="162"/>
      <c r="G109" s="162"/>
      <c r="H109" s="162"/>
      <c r="I109" s="162"/>
      <c r="J109" s="162"/>
      <c r="K109" s="163"/>
    </row>
    <row r="110" spans="1:12" s="7" customFormat="1" ht="33" hidden="1" customHeight="1">
      <c r="A110" s="121"/>
      <c r="B110" s="121"/>
      <c r="C110" s="121"/>
      <c r="D110" s="150"/>
      <c r="E110" s="152"/>
      <c r="F110" s="121"/>
      <c r="G110" s="121"/>
      <c r="H110" s="121"/>
      <c r="I110" s="121"/>
      <c r="J110" s="121"/>
      <c r="K110" s="121"/>
    </row>
    <row r="111" spans="1:12" s="7" customFormat="1" ht="33" hidden="1" customHeight="1">
      <c r="A111" s="121"/>
      <c r="B111" s="63"/>
      <c r="C111" s="63"/>
      <c r="D111" s="63"/>
      <c r="E111" s="63"/>
      <c r="F111" s="63"/>
      <c r="G111" s="63"/>
      <c r="H111" s="63"/>
      <c r="I111" s="63"/>
      <c r="J111" s="150"/>
      <c r="K111" s="152"/>
    </row>
    <row r="112" spans="1:12" s="6" customFormat="1" ht="15.75" hidden="1">
      <c r="A112" s="69"/>
      <c r="B112" s="71"/>
      <c r="C112" s="72"/>
      <c r="D112" s="71"/>
      <c r="E112" s="75"/>
      <c r="F112" s="71"/>
      <c r="G112" s="71"/>
      <c r="H112" s="71"/>
      <c r="I112" s="72"/>
      <c r="J112" s="83"/>
      <c r="K112" s="77"/>
      <c r="L112" s="80"/>
    </row>
    <row r="113" spans="1:12" s="6" customFormat="1" ht="15.75" hidden="1">
      <c r="A113" s="69"/>
      <c r="B113" s="71"/>
      <c r="C113" s="72"/>
      <c r="D113" s="71"/>
      <c r="E113" s="75"/>
      <c r="F113" s="71"/>
      <c r="G113" s="71"/>
      <c r="H113" s="71"/>
      <c r="I113" s="72"/>
      <c r="J113" s="83"/>
      <c r="K113" s="77"/>
      <c r="L113" s="80"/>
    </row>
    <row r="114" spans="1:12" s="6" customFormat="1" ht="15.75" hidden="1">
      <c r="A114" s="69"/>
      <c r="B114" s="71"/>
      <c r="C114" s="72"/>
      <c r="D114" s="71"/>
      <c r="E114" s="75"/>
      <c r="F114" s="71"/>
      <c r="G114" s="71"/>
      <c r="H114" s="71"/>
      <c r="I114" s="72"/>
      <c r="J114" s="83"/>
      <c r="K114" s="77"/>
      <c r="L114" s="80"/>
    </row>
    <row r="115" spans="1:12" s="4" customFormat="1" ht="15.75" hidden="1">
      <c r="A115" s="32"/>
      <c r="B115" s="32"/>
      <c r="C115" s="29"/>
      <c r="D115" s="29"/>
      <c r="E115" s="31"/>
      <c r="F115" s="30"/>
      <c r="G115" s="30"/>
      <c r="H115" s="30"/>
      <c r="I115" s="33"/>
      <c r="J115" s="30"/>
      <c r="K115" s="30"/>
    </row>
    <row r="116" spans="1:12" s="4" customFormat="1" ht="15.75" hidden="1">
      <c r="A116" s="32"/>
      <c r="B116" s="32"/>
      <c r="C116" s="29"/>
      <c r="D116" s="29"/>
      <c r="E116" s="31"/>
      <c r="F116" s="30"/>
      <c r="G116" s="30"/>
      <c r="H116" s="30"/>
      <c r="I116" s="33"/>
      <c r="J116" s="30"/>
      <c r="K116" s="30"/>
    </row>
    <row r="117" spans="1:12" s="4" customFormat="1" ht="15.75" hidden="1">
      <c r="A117" s="32"/>
      <c r="B117" s="32"/>
      <c r="C117" s="29"/>
      <c r="D117" s="29"/>
      <c r="E117" s="31"/>
      <c r="F117" s="30"/>
      <c r="G117" s="30"/>
      <c r="H117" s="30"/>
      <c r="I117" s="33"/>
      <c r="J117" s="30"/>
      <c r="K117" s="30"/>
    </row>
    <row r="118" spans="1:12" s="4" customFormat="1" ht="33.75" hidden="1" customHeight="1">
      <c r="A118" s="51"/>
      <c r="B118" s="32"/>
      <c r="C118" s="29"/>
      <c r="D118" s="29"/>
      <c r="E118" s="32"/>
      <c r="F118" s="30"/>
      <c r="G118" s="30"/>
      <c r="H118" s="30"/>
      <c r="I118" s="33"/>
      <c r="J118" s="30"/>
      <c r="K118" s="30"/>
    </row>
    <row r="119" spans="1:12" s="7" customFormat="1" ht="15.75" hidden="1" customHeight="1">
      <c r="A119" s="121"/>
      <c r="B119" s="160"/>
      <c r="C119" s="161"/>
      <c r="D119" s="161"/>
      <c r="E119" s="161"/>
      <c r="F119" s="161"/>
      <c r="G119" s="161"/>
      <c r="H119" s="161"/>
      <c r="I119" s="161"/>
      <c r="J119" s="161"/>
      <c r="K119" s="164"/>
    </row>
    <row r="120" spans="1:12" s="7" customFormat="1" ht="33" hidden="1" customHeight="1">
      <c r="A120" s="121"/>
      <c r="B120" s="121"/>
      <c r="C120" s="121"/>
      <c r="D120" s="150"/>
      <c r="E120" s="152"/>
      <c r="F120" s="121"/>
      <c r="G120" s="121"/>
      <c r="H120" s="121"/>
      <c r="I120" s="121"/>
      <c r="J120" s="121"/>
      <c r="K120" s="121"/>
    </row>
    <row r="121" spans="1:12" s="7" customFormat="1" ht="33" hidden="1" customHeight="1">
      <c r="A121" s="121"/>
      <c r="B121" s="63"/>
      <c r="C121" s="63"/>
      <c r="D121" s="63"/>
      <c r="E121" s="63"/>
      <c r="F121" s="63"/>
      <c r="G121" s="63"/>
      <c r="H121" s="63"/>
      <c r="I121" s="63"/>
      <c r="J121" s="150"/>
      <c r="K121" s="165"/>
    </row>
    <row r="122" spans="1:12" s="6" customFormat="1" ht="15.75" hidden="1">
      <c r="A122" s="69"/>
      <c r="B122" s="73"/>
      <c r="C122" s="72"/>
      <c r="D122" s="71"/>
      <c r="E122" s="75"/>
      <c r="F122" s="71"/>
      <c r="G122" s="72"/>
      <c r="H122" s="71"/>
      <c r="I122" s="72"/>
      <c r="J122" s="82"/>
      <c r="K122" s="77"/>
    </row>
    <row r="123" spans="1:12" s="6" customFormat="1" ht="15.75" hidden="1">
      <c r="A123" s="69"/>
      <c r="B123" s="73"/>
      <c r="C123" s="72"/>
      <c r="D123" s="71"/>
      <c r="E123" s="75"/>
      <c r="F123" s="71"/>
      <c r="G123" s="72"/>
      <c r="H123" s="71"/>
      <c r="I123" s="72"/>
      <c r="J123" s="82"/>
      <c r="K123" s="77"/>
    </row>
    <row r="124" spans="1:12" s="6" customFormat="1" ht="15.75" hidden="1">
      <c r="A124" s="69"/>
      <c r="B124" s="74"/>
      <c r="C124" s="72"/>
      <c r="D124" s="71"/>
      <c r="E124" s="75"/>
      <c r="F124" s="71"/>
      <c r="G124" s="72"/>
      <c r="H124" s="71"/>
      <c r="I124" s="72"/>
      <c r="J124" s="82"/>
      <c r="K124" s="78"/>
    </row>
    <row r="125" spans="1:12" s="6" customFormat="1" ht="15.75" hidden="1">
      <c r="A125" s="19"/>
      <c r="B125" s="16"/>
      <c r="C125" s="17"/>
      <c r="D125" s="18"/>
      <c r="E125" s="20"/>
      <c r="F125" s="18"/>
      <c r="G125" s="18"/>
      <c r="H125" s="18"/>
      <c r="I125" s="17"/>
      <c r="J125" s="18"/>
      <c r="K125" s="28"/>
    </row>
    <row r="126" spans="1:12" s="4" customFormat="1" ht="15.75" hidden="1">
      <c r="A126" s="19"/>
      <c r="B126" s="30"/>
      <c r="C126" s="29"/>
      <c r="D126" s="29"/>
      <c r="E126" s="31"/>
      <c r="F126" s="30"/>
      <c r="G126" s="30"/>
      <c r="H126" s="30"/>
      <c r="I126" s="31"/>
      <c r="J126" s="30"/>
      <c r="K126" s="30"/>
    </row>
    <row r="127" spans="1:12" s="6" customFormat="1" ht="5.25" hidden="1" customHeight="1">
      <c r="A127" s="5"/>
    </row>
    <row r="128" spans="1:12" s="7" customFormat="1" ht="15.75" hidden="1">
      <c r="A128" s="121"/>
      <c r="B128" s="160"/>
      <c r="C128" s="161"/>
      <c r="D128" s="161"/>
      <c r="E128" s="161"/>
      <c r="F128" s="162"/>
      <c r="G128" s="162"/>
      <c r="H128" s="162"/>
      <c r="I128" s="162"/>
      <c r="J128" s="162"/>
      <c r="K128" s="163"/>
    </row>
    <row r="129" spans="1:12" s="7" customFormat="1" ht="33" hidden="1" customHeight="1">
      <c r="A129" s="121"/>
      <c r="B129" s="121"/>
      <c r="C129" s="121"/>
      <c r="D129" s="150"/>
      <c r="E129" s="152"/>
      <c r="F129" s="121"/>
      <c r="G129" s="121"/>
      <c r="H129" s="121"/>
      <c r="I129" s="121"/>
      <c r="J129" s="121"/>
      <c r="K129" s="121"/>
    </row>
    <row r="130" spans="1:12" s="7" customFormat="1" ht="33" hidden="1" customHeight="1">
      <c r="A130" s="121"/>
      <c r="B130" s="63"/>
      <c r="C130" s="63"/>
      <c r="D130" s="63"/>
      <c r="E130" s="63"/>
      <c r="F130" s="63"/>
      <c r="G130" s="63"/>
      <c r="H130" s="63"/>
      <c r="I130" s="63"/>
      <c r="J130" s="150"/>
      <c r="K130" s="152"/>
    </row>
    <row r="131" spans="1:12" s="6" customFormat="1" ht="15.75" hidden="1">
      <c r="A131" s="69"/>
      <c r="B131" s="71"/>
      <c r="C131" s="72"/>
      <c r="D131" s="70"/>
      <c r="E131" s="79"/>
      <c r="F131" s="70"/>
      <c r="G131" s="81"/>
      <c r="H131" s="70"/>
      <c r="I131" s="81"/>
      <c r="J131" s="82"/>
      <c r="K131" s="84"/>
      <c r="L131" s="80"/>
    </row>
    <row r="132" spans="1:12" s="6" customFormat="1" ht="15.75" hidden="1">
      <c r="A132" s="69"/>
      <c r="B132" s="71"/>
      <c r="C132" s="72"/>
      <c r="D132" s="70"/>
      <c r="E132" s="79"/>
      <c r="F132" s="70"/>
      <c r="G132" s="81"/>
      <c r="H132" s="70"/>
      <c r="I132" s="81"/>
      <c r="J132" s="82"/>
      <c r="K132" s="84"/>
      <c r="L132" s="80"/>
    </row>
    <row r="133" spans="1:12" s="6" customFormat="1" ht="15.75" hidden="1">
      <c r="A133" s="69"/>
      <c r="B133" s="71"/>
      <c r="C133" s="72"/>
      <c r="D133" s="70"/>
      <c r="E133" s="79"/>
      <c r="F133" s="70"/>
      <c r="G133" s="81"/>
      <c r="H133" s="70"/>
      <c r="I133" s="81"/>
      <c r="J133" s="82"/>
      <c r="K133" s="84"/>
      <c r="L133" s="80"/>
    </row>
    <row r="134" spans="1:12" s="24" customFormat="1" ht="18" hidden="1" customHeight="1">
      <c r="A134" s="21"/>
      <c r="B134" s="166"/>
      <c r="C134" s="167"/>
      <c r="D134" s="167"/>
      <c r="E134" s="167"/>
      <c r="F134" s="167"/>
      <c r="G134" s="167"/>
      <c r="H134" s="167"/>
      <c r="I134" s="167"/>
      <c r="J134" s="167"/>
      <c r="K134" s="167"/>
      <c r="L134" s="23"/>
    </row>
    <row r="135" spans="1:12" s="4" customFormat="1" ht="15.75" hidden="1">
      <c r="A135" s="19"/>
      <c r="B135" s="32"/>
      <c r="C135" s="29"/>
      <c r="D135" s="29"/>
      <c r="E135" s="31"/>
      <c r="F135" s="30"/>
      <c r="G135" s="30"/>
      <c r="H135" s="30"/>
      <c r="I135" s="33"/>
      <c r="J135" s="30"/>
      <c r="K135" s="30"/>
    </row>
    <row r="136" spans="1:12" s="4" customFormat="1" ht="30.75" hidden="1" customHeight="1">
      <c r="A136" s="51"/>
      <c r="B136" s="32"/>
      <c r="C136" s="29"/>
      <c r="D136" s="29"/>
      <c r="E136" s="32"/>
      <c r="F136" s="30"/>
      <c r="G136" s="30"/>
      <c r="H136" s="30"/>
      <c r="I136" s="33"/>
      <c r="J136" s="30"/>
      <c r="K136" s="30"/>
    </row>
    <row r="137" spans="1:12" s="7" customFormat="1" ht="15.75" hidden="1" customHeight="1">
      <c r="A137" s="121"/>
      <c r="B137" s="160"/>
      <c r="C137" s="161"/>
      <c r="D137" s="161"/>
      <c r="E137" s="161"/>
      <c r="F137" s="161"/>
      <c r="G137" s="161"/>
      <c r="H137" s="161"/>
      <c r="I137" s="161"/>
      <c r="J137" s="161"/>
      <c r="K137" s="164"/>
    </row>
    <row r="138" spans="1:12" s="7" customFormat="1" ht="33" hidden="1" customHeight="1">
      <c r="A138" s="121"/>
      <c r="B138" s="121"/>
      <c r="C138" s="121"/>
      <c r="D138" s="150"/>
      <c r="E138" s="152"/>
      <c r="F138" s="121"/>
      <c r="G138" s="121"/>
      <c r="H138" s="121"/>
      <c r="I138" s="121"/>
      <c r="J138" s="121"/>
      <c r="K138" s="121"/>
    </row>
    <row r="139" spans="1:12" s="7" customFormat="1" ht="33" hidden="1" customHeight="1">
      <c r="A139" s="121"/>
      <c r="B139" s="63"/>
      <c r="C139" s="63"/>
      <c r="D139" s="63"/>
      <c r="E139" s="63"/>
      <c r="F139" s="63"/>
      <c r="G139" s="63"/>
      <c r="H139" s="63"/>
      <c r="I139" s="63"/>
      <c r="J139" s="150"/>
      <c r="K139" s="165"/>
    </row>
    <row r="140" spans="1:12" s="6" customFormat="1" ht="15.75" hidden="1">
      <c r="A140" s="69"/>
      <c r="B140" s="73"/>
      <c r="C140" s="72"/>
      <c r="D140" s="71"/>
      <c r="E140" s="75"/>
      <c r="F140" s="71"/>
      <c r="G140" s="72"/>
      <c r="H140" s="71"/>
      <c r="I140" s="72"/>
      <c r="J140" s="76"/>
      <c r="K140" s="77"/>
    </row>
    <row r="141" spans="1:12" s="6" customFormat="1" ht="15.75" hidden="1">
      <c r="A141" s="69"/>
      <c r="B141" s="73"/>
      <c r="C141" s="72"/>
      <c r="D141" s="71"/>
      <c r="E141" s="75"/>
      <c r="F141" s="71"/>
      <c r="G141" s="72"/>
      <c r="H141" s="71"/>
      <c r="I141" s="72"/>
      <c r="J141" s="76"/>
      <c r="K141" s="77"/>
    </row>
    <row r="142" spans="1:12" s="6" customFormat="1" ht="15.75" hidden="1">
      <c r="A142" s="69"/>
      <c r="B142" s="74"/>
      <c r="C142" s="72"/>
      <c r="D142" s="71"/>
      <c r="E142" s="75"/>
      <c r="F142" s="71"/>
      <c r="G142" s="72"/>
      <c r="H142" s="71"/>
      <c r="I142" s="72"/>
      <c r="J142" s="76"/>
      <c r="K142" s="78"/>
    </row>
    <row r="143" spans="1:12" s="6" customFormat="1" ht="15.75" hidden="1">
      <c r="A143" s="19"/>
      <c r="B143" s="16"/>
      <c r="C143" s="17"/>
      <c r="D143" s="18"/>
      <c r="E143" s="20"/>
      <c r="F143" s="18"/>
      <c r="G143" s="18"/>
      <c r="H143" s="18"/>
      <c r="I143" s="17"/>
      <c r="J143" s="18"/>
      <c r="K143" s="28"/>
    </row>
    <row r="144" spans="1:12" s="4" customFormat="1" ht="10.5" hidden="1" customHeight="1">
      <c r="A144" s="29"/>
      <c r="B144" s="30"/>
      <c r="C144" s="29"/>
      <c r="D144" s="29"/>
      <c r="E144" s="31"/>
      <c r="F144" s="30"/>
      <c r="G144" s="30"/>
      <c r="H144" s="30"/>
      <c r="I144" s="31"/>
      <c r="J144" s="30"/>
      <c r="K144" s="30"/>
    </row>
    <row r="145" spans="1:12" s="6" customFormat="1" ht="5.25" hidden="1" customHeight="1">
      <c r="A145" s="5"/>
    </row>
    <row r="146" spans="1:12" s="7" customFormat="1" ht="15.75" hidden="1">
      <c r="A146" s="121"/>
      <c r="B146" s="160"/>
      <c r="C146" s="161"/>
      <c r="D146" s="161"/>
      <c r="E146" s="161"/>
      <c r="F146" s="162"/>
      <c r="G146" s="162"/>
      <c r="H146" s="162"/>
      <c r="I146" s="162"/>
      <c r="J146" s="162"/>
      <c r="K146" s="163"/>
    </row>
    <row r="147" spans="1:12" s="7" customFormat="1" ht="33" hidden="1" customHeight="1">
      <c r="A147" s="121"/>
      <c r="B147" s="121"/>
      <c r="C147" s="121"/>
      <c r="D147" s="150"/>
      <c r="E147" s="152"/>
      <c r="F147" s="121"/>
      <c r="G147" s="121"/>
      <c r="H147" s="121"/>
      <c r="I147" s="121"/>
      <c r="J147" s="121"/>
      <c r="K147" s="121"/>
    </row>
    <row r="148" spans="1:12" s="7" customFormat="1" ht="33" hidden="1" customHeight="1">
      <c r="A148" s="121"/>
      <c r="B148" s="63"/>
      <c r="C148" s="63"/>
      <c r="D148" s="63"/>
      <c r="E148" s="63"/>
      <c r="F148" s="63"/>
      <c r="G148" s="63"/>
      <c r="H148" s="63"/>
      <c r="I148" s="63"/>
      <c r="J148" s="150"/>
      <c r="K148" s="152"/>
    </row>
    <row r="149" spans="1:12" s="6" customFormat="1" ht="15.75" hidden="1">
      <c r="A149" s="69"/>
      <c r="B149" s="70"/>
      <c r="C149" s="70"/>
      <c r="D149" s="70"/>
      <c r="E149" s="70"/>
      <c r="F149" s="71"/>
      <c r="G149" s="72"/>
      <c r="H149" s="71"/>
      <c r="I149" s="72"/>
      <c r="J149" s="76"/>
      <c r="K149" s="77"/>
      <c r="L149" s="80"/>
    </row>
    <row r="150" spans="1:12" s="6" customFormat="1" ht="15.75" hidden="1">
      <c r="A150" s="69"/>
      <c r="B150" s="70"/>
      <c r="C150" s="70"/>
      <c r="D150" s="70"/>
      <c r="E150" s="70"/>
      <c r="F150" s="71"/>
      <c r="G150" s="72"/>
      <c r="H150" s="71"/>
      <c r="I150" s="72"/>
      <c r="J150" s="76"/>
      <c r="K150" s="77"/>
      <c r="L150" s="80"/>
    </row>
    <row r="151" spans="1:12" s="6" customFormat="1" ht="15.75" hidden="1">
      <c r="A151" s="69"/>
      <c r="B151" s="70"/>
      <c r="C151" s="70"/>
      <c r="D151" s="70"/>
      <c r="E151" s="70"/>
      <c r="F151" s="71"/>
      <c r="G151" s="72"/>
      <c r="H151" s="71"/>
      <c r="I151" s="72"/>
      <c r="J151" s="76"/>
      <c r="K151" s="77"/>
      <c r="L151" s="80"/>
    </row>
    <row r="152" spans="1:12" s="24" customFormat="1" ht="18" hidden="1" customHeight="1">
      <c r="A152" s="21"/>
      <c r="B152" s="166"/>
      <c r="C152" s="167"/>
      <c r="D152" s="167"/>
      <c r="E152" s="167"/>
      <c r="F152" s="167"/>
      <c r="G152" s="167"/>
      <c r="H152" s="167"/>
      <c r="I152" s="167"/>
      <c r="J152" s="167"/>
      <c r="K152" s="167"/>
      <c r="L152" s="23"/>
    </row>
    <row r="153" spans="1:12" s="4" customFormat="1" ht="15.75" hidden="1">
      <c r="A153" s="32"/>
      <c r="B153" s="32"/>
      <c r="C153" s="29"/>
      <c r="D153" s="29"/>
      <c r="E153" s="31"/>
      <c r="F153" s="30"/>
      <c r="G153" s="30"/>
      <c r="H153" s="30"/>
      <c r="I153" s="33"/>
      <c r="J153" s="30"/>
      <c r="K153" s="30"/>
    </row>
    <row r="154" spans="1:12" s="4" customFormat="1" ht="25.5" hidden="1" customHeight="1">
      <c r="A154" s="50"/>
      <c r="B154" s="32"/>
      <c r="C154" s="29"/>
      <c r="D154" s="29"/>
      <c r="E154" s="32"/>
      <c r="F154" s="30"/>
      <c r="G154" s="30"/>
      <c r="H154" s="30"/>
      <c r="I154" s="33"/>
      <c r="J154" s="30"/>
      <c r="K154" s="30"/>
    </row>
    <row r="155" spans="1:12" s="7" customFormat="1" ht="15.75" hidden="1" customHeight="1">
      <c r="A155" s="121"/>
      <c r="B155" s="160"/>
      <c r="C155" s="161"/>
      <c r="D155" s="161"/>
      <c r="E155" s="161"/>
      <c r="F155" s="161"/>
      <c r="G155" s="161"/>
      <c r="H155" s="161"/>
      <c r="I155" s="161"/>
      <c r="J155" s="161"/>
      <c r="K155" s="164"/>
    </row>
    <row r="156" spans="1:12" s="7" customFormat="1" ht="33" hidden="1" customHeight="1">
      <c r="A156" s="121"/>
      <c r="B156" s="121"/>
      <c r="C156" s="121"/>
      <c r="D156" s="150"/>
      <c r="E156" s="152"/>
      <c r="F156" s="121"/>
      <c r="G156" s="121"/>
      <c r="H156" s="121"/>
      <c r="I156" s="121"/>
      <c r="J156" s="121"/>
      <c r="K156" s="121"/>
    </row>
    <row r="157" spans="1:12" s="7" customFormat="1" ht="33" hidden="1" customHeight="1">
      <c r="A157" s="121"/>
      <c r="B157" s="63"/>
      <c r="C157" s="63"/>
      <c r="D157" s="63"/>
      <c r="E157" s="63"/>
      <c r="F157" s="63"/>
      <c r="G157" s="63"/>
      <c r="H157" s="63"/>
      <c r="I157" s="63"/>
      <c r="J157" s="150"/>
      <c r="K157" s="165"/>
    </row>
    <row r="158" spans="1:12" s="6" customFormat="1" ht="15.75" hidden="1">
      <c r="A158" s="69"/>
      <c r="B158" s="73"/>
      <c r="C158" s="72"/>
      <c r="D158" s="70"/>
      <c r="E158" s="79"/>
      <c r="F158" s="70"/>
      <c r="G158" s="70"/>
      <c r="H158" s="70"/>
      <c r="I158" s="81"/>
      <c r="J158" s="82"/>
      <c r="K158" s="84"/>
    </row>
    <row r="159" spans="1:12" s="6" customFormat="1" ht="15.75" hidden="1">
      <c r="A159" s="69"/>
      <c r="B159" s="73"/>
      <c r="C159" s="72"/>
      <c r="D159" s="70"/>
      <c r="E159" s="79"/>
      <c r="F159" s="70"/>
      <c r="G159" s="70"/>
      <c r="H159" s="70"/>
      <c r="I159" s="81"/>
      <c r="J159" s="82"/>
      <c r="K159" s="84"/>
    </row>
    <row r="160" spans="1:12" s="6" customFormat="1" ht="15.75" hidden="1">
      <c r="A160" s="69"/>
      <c r="B160" s="74"/>
      <c r="C160" s="72"/>
      <c r="D160" s="70"/>
      <c r="E160" s="79"/>
      <c r="F160" s="70"/>
      <c r="G160" s="70"/>
      <c r="H160" s="70"/>
      <c r="I160" s="81"/>
      <c r="J160" s="82"/>
      <c r="K160" s="84"/>
    </row>
    <row r="161" spans="1:12" s="6" customFormat="1" ht="15.75" hidden="1">
      <c r="A161" s="19"/>
      <c r="B161" s="16"/>
      <c r="C161" s="17"/>
      <c r="D161" s="18"/>
      <c r="E161" s="20"/>
      <c r="F161" s="18"/>
      <c r="G161" s="18"/>
      <c r="H161" s="18"/>
      <c r="I161" s="17"/>
      <c r="J161" s="18"/>
      <c r="K161" s="28"/>
    </row>
    <row r="162" spans="1:12" s="4" customFormat="1" ht="15.75" hidden="1">
      <c r="A162" s="19"/>
      <c r="B162" s="30"/>
      <c r="C162" s="29"/>
      <c r="D162" s="29"/>
      <c r="E162" s="31"/>
      <c r="F162" s="30"/>
      <c r="G162" s="30"/>
      <c r="H162" s="30"/>
      <c r="I162" s="31"/>
      <c r="J162" s="30"/>
      <c r="K162" s="30"/>
    </row>
    <row r="163" spans="1:12" s="6" customFormat="1" ht="5.25" hidden="1" customHeight="1">
      <c r="A163" s="5"/>
    </row>
    <row r="164" spans="1:12" s="7" customFormat="1" ht="15.75" hidden="1">
      <c r="A164" s="121"/>
      <c r="B164" s="160"/>
      <c r="C164" s="161"/>
      <c r="D164" s="161"/>
      <c r="E164" s="161"/>
      <c r="F164" s="162"/>
      <c r="G164" s="162"/>
      <c r="H164" s="162"/>
      <c r="I164" s="162"/>
      <c r="J164" s="162"/>
      <c r="K164" s="163"/>
    </row>
    <row r="165" spans="1:12" s="7" customFormat="1" ht="33" hidden="1" customHeight="1">
      <c r="A165" s="121"/>
      <c r="B165" s="121"/>
      <c r="C165" s="121"/>
      <c r="D165" s="150"/>
      <c r="E165" s="152"/>
      <c r="F165" s="121"/>
      <c r="G165" s="121"/>
      <c r="H165" s="121"/>
      <c r="I165" s="121"/>
      <c r="J165" s="121"/>
      <c r="K165" s="121"/>
    </row>
    <row r="166" spans="1:12" s="7" customFormat="1" ht="33" hidden="1" customHeight="1">
      <c r="A166" s="121"/>
      <c r="B166" s="63"/>
      <c r="C166" s="63"/>
      <c r="D166" s="63"/>
      <c r="E166" s="63"/>
      <c r="F166" s="63"/>
      <c r="G166" s="63"/>
      <c r="H166" s="63"/>
      <c r="I166" s="63"/>
      <c r="J166" s="150"/>
      <c r="K166" s="152"/>
    </row>
    <row r="167" spans="1:12" s="6" customFormat="1" ht="15.75" hidden="1">
      <c r="A167" s="69"/>
      <c r="B167" s="81"/>
      <c r="C167" s="81"/>
      <c r="D167" s="81"/>
      <c r="E167" s="81"/>
      <c r="F167" s="71"/>
      <c r="G167" s="72"/>
      <c r="H167" s="81"/>
      <c r="I167" s="81"/>
      <c r="J167" s="82"/>
      <c r="K167" s="77"/>
      <c r="L167" s="80"/>
    </row>
    <row r="168" spans="1:12" s="6" customFormat="1" ht="15.75" hidden="1">
      <c r="A168" s="69"/>
      <c r="B168" s="81"/>
      <c r="C168" s="81"/>
      <c r="D168" s="81"/>
      <c r="E168" s="81"/>
      <c r="F168" s="73"/>
      <c r="G168" s="72"/>
      <c r="H168" s="81"/>
      <c r="I168" s="81"/>
      <c r="J168" s="82"/>
      <c r="K168" s="77"/>
      <c r="L168" s="80"/>
    </row>
    <row r="169" spans="1:12" s="6" customFormat="1" ht="15.75" hidden="1">
      <c r="A169" s="69"/>
      <c r="B169" s="81"/>
      <c r="C169" s="81"/>
      <c r="D169" s="81"/>
      <c r="E169" s="81"/>
      <c r="F169" s="73"/>
      <c r="G169" s="72"/>
      <c r="H169" s="81"/>
      <c r="I169" s="81"/>
      <c r="J169" s="82"/>
      <c r="K169" s="77"/>
      <c r="L169" s="80"/>
    </row>
    <row r="170" spans="1:12" s="24" customFormat="1" ht="18" hidden="1" customHeight="1">
      <c r="A170" s="21"/>
      <c r="B170" s="166"/>
      <c r="C170" s="167"/>
      <c r="D170" s="167"/>
      <c r="E170" s="167"/>
      <c r="F170" s="167"/>
      <c r="G170" s="167"/>
      <c r="H170" s="167"/>
      <c r="I170" s="167"/>
      <c r="J170" s="167"/>
      <c r="K170" s="167"/>
      <c r="L170" s="23"/>
    </row>
    <row r="171" spans="1:12" s="4" customFormat="1" ht="15.75" hidden="1">
      <c r="A171" s="19"/>
      <c r="B171" s="32"/>
      <c r="C171" s="29"/>
      <c r="D171" s="29"/>
      <c r="E171" s="31"/>
      <c r="F171" s="30"/>
      <c r="G171" s="30"/>
      <c r="H171" s="30"/>
      <c r="I171" s="33"/>
      <c r="J171" s="30"/>
      <c r="K171" s="30"/>
    </row>
    <row r="172" spans="1:12" ht="33" hidden="1" customHeight="1">
      <c r="A172" s="49"/>
    </row>
    <row r="173" spans="1:12" s="7" customFormat="1" ht="15.75" hidden="1" customHeight="1">
      <c r="A173" s="121"/>
      <c r="B173" s="160"/>
      <c r="C173" s="161"/>
      <c r="D173" s="161"/>
      <c r="E173" s="161"/>
      <c r="F173" s="161"/>
      <c r="G173" s="161"/>
      <c r="H173" s="161"/>
      <c r="I173" s="161"/>
      <c r="J173" s="161"/>
      <c r="K173" s="164"/>
    </row>
    <row r="174" spans="1:12" s="7" customFormat="1" ht="33" hidden="1" customHeight="1">
      <c r="A174" s="121"/>
      <c r="B174" s="121"/>
      <c r="C174" s="121"/>
      <c r="D174" s="150"/>
      <c r="E174" s="152"/>
      <c r="F174" s="121"/>
      <c r="G174" s="121"/>
      <c r="H174" s="121"/>
      <c r="I174" s="121"/>
      <c r="J174" s="121"/>
      <c r="K174" s="121"/>
    </row>
    <row r="175" spans="1:12" s="7" customFormat="1" ht="33" hidden="1" customHeight="1">
      <c r="A175" s="121"/>
      <c r="B175" s="63"/>
      <c r="C175" s="63"/>
      <c r="D175" s="63"/>
      <c r="E175" s="63"/>
      <c r="F175" s="63"/>
      <c r="G175" s="63"/>
      <c r="H175" s="63"/>
      <c r="I175" s="63"/>
      <c r="J175" s="150"/>
      <c r="K175" s="165"/>
    </row>
    <row r="176" spans="1:12" s="6" customFormat="1" ht="15.75" hidden="1">
      <c r="A176" s="69"/>
      <c r="B176" s="73"/>
      <c r="C176" s="72"/>
      <c r="D176" s="71"/>
      <c r="E176" s="75"/>
      <c r="F176" s="71"/>
      <c r="G176" s="72"/>
      <c r="H176" s="71"/>
      <c r="I176" s="72"/>
      <c r="J176" s="83"/>
      <c r="K176" s="77"/>
    </row>
    <row r="177" spans="1:12" s="6" customFormat="1" ht="15.75" hidden="1">
      <c r="A177" s="69"/>
      <c r="B177" s="73"/>
      <c r="C177" s="72"/>
      <c r="D177" s="71"/>
      <c r="E177" s="75"/>
      <c r="F177" s="71"/>
      <c r="G177" s="72"/>
      <c r="H177" s="71"/>
      <c r="I177" s="72"/>
      <c r="J177" s="83"/>
      <c r="K177" s="77"/>
    </row>
    <row r="178" spans="1:12" s="6" customFormat="1" ht="15.75" hidden="1">
      <c r="A178" s="69"/>
      <c r="B178" s="69"/>
      <c r="C178" s="81"/>
      <c r="D178" s="70"/>
      <c r="E178" s="79"/>
      <c r="F178" s="70"/>
      <c r="G178" s="81"/>
      <c r="H178" s="70"/>
      <c r="I178" s="81"/>
      <c r="J178" s="76"/>
      <c r="K178" s="78"/>
    </row>
    <row r="179" spans="1:12" s="6" customFormat="1" ht="15.75" hidden="1">
      <c r="A179" s="19"/>
      <c r="B179" s="16"/>
      <c r="C179" s="17"/>
      <c r="D179" s="18"/>
      <c r="E179" s="20"/>
      <c r="F179" s="18"/>
      <c r="G179" s="18"/>
      <c r="H179" s="18"/>
      <c r="I179" s="17"/>
      <c r="J179" s="18"/>
      <c r="K179" s="28"/>
    </row>
    <row r="180" spans="1:12" s="4" customFormat="1" ht="15.75" hidden="1">
      <c r="A180" s="19"/>
      <c r="B180" s="30"/>
      <c r="C180" s="29"/>
      <c r="D180" s="29"/>
      <c r="E180" s="31"/>
      <c r="F180" s="30"/>
      <c r="G180" s="30"/>
      <c r="H180" s="30"/>
      <c r="I180" s="31"/>
      <c r="J180" s="30"/>
      <c r="K180" s="30"/>
    </row>
    <row r="181" spans="1:12" s="6" customFormat="1" ht="5.25" hidden="1" customHeight="1">
      <c r="A181" s="5"/>
    </row>
    <row r="182" spans="1:12" s="7" customFormat="1" ht="15.75" hidden="1">
      <c r="A182" s="121"/>
      <c r="B182" s="160"/>
      <c r="C182" s="161"/>
      <c r="D182" s="161"/>
      <c r="E182" s="161"/>
      <c r="F182" s="162"/>
      <c r="G182" s="162"/>
      <c r="H182" s="162"/>
      <c r="I182" s="162"/>
      <c r="J182" s="162"/>
      <c r="K182" s="163"/>
    </row>
    <row r="183" spans="1:12" s="7" customFormat="1" ht="33" hidden="1" customHeight="1">
      <c r="A183" s="121"/>
      <c r="B183" s="121"/>
      <c r="C183" s="121"/>
      <c r="D183" s="150"/>
      <c r="E183" s="152"/>
      <c r="F183" s="121"/>
      <c r="G183" s="121"/>
      <c r="H183" s="121"/>
      <c r="I183" s="121"/>
      <c r="J183" s="121"/>
      <c r="K183" s="121"/>
    </row>
    <row r="184" spans="1:12" s="7" customFormat="1" ht="33" hidden="1" customHeight="1">
      <c r="A184" s="121"/>
      <c r="B184" s="63"/>
      <c r="C184" s="63"/>
      <c r="D184" s="63"/>
      <c r="E184" s="63"/>
      <c r="F184" s="63"/>
      <c r="G184" s="63"/>
      <c r="H184" s="63"/>
      <c r="I184" s="63"/>
      <c r="J184" s="150"/>
      <c r="K184" s="152"/>
    </row>
    <row r="185" spans="1:12" s="6" customFormat="1" ht="15.75" hidden="1">
      <c r="A185" s="69"/>
      <c r="B185" s="69"/>
      <c r="C185" s="81"/>
      <c r="D185" s="70"/>
      <c r="E185" s="79"/>
      <c r="F185" s="71"/>
      <c r="G185" s="72"/>
      <c r="H185" s="71"/>
      <c r="I185" s="72"/>
      <c r="J185" s="83"/>
      <c r="K185" s="77"/>
      <c r="L185" s="80"/>
    </row>
    <row r="186" spans="1:12" s="6" customFormat="1" ht="15.75" hidden="1">
      <c r="A186" s="69"/>
      <c r="B186" s="69"/>
      <c r="C186" s="81"/>
      <c r="D186" s="70"/>
      <c r="E186" s="79"/>
      <c r="F186" s="73"/>
      <c r="G186" s="72"/>
      <c r="H186" s="71"/>
      <c r="I186" s="72"/>
      <c r="J186" s="83"/>
      <c r="K186" s="77"/>
      <c r="L186" s="80"/>
    </row>
    <row r="187" spans="1:12" s="6" customFormat="1" ht="15.75" hidden="1">
      <c r="A187" s="69"/>
      <c r="B187" s="69"/>
      <c r="C187" s="81"/>
      <c r="D187" s="70"/>
      <c r="E187" s="79"/>
      <c r="F187" s="70"/>
      <c r="G187" s="81"/>
      <c r="H187" s="70"/>
      <c r="I187" s="81"/>
      <c r="J187" s="76"/>
      <c r="K187" s="78"/>
      <c r="L187" s="80"/>
    </row>
    <row r="188" spans="1:12" s="24" customFormat="1" ht="18" hidden="1" customHeight="1">
      <c r="A188" s="21"/>
      <c r="B188" s="166"/>
      <c r="C188" s="167"/>
      <c r="D188" s="167"/>
      <c r="E188" s="167"/>
      <c r="F188" s="167"/>
      <c r="G188" s="167"/>
      <c r="H188" s="167"/>
      <c r="I188" s="167"/>
      <c r="J188" s="167"/>
      <c r="K188" s="167"/>
      <c r="L188" s="23"/>
    </row>
    <row r="189" spans="1:12" s="4" customFormat="1" ht="15.75" hidden="1">
      <c r="A189" s="19"/>
      <c r="B189" s="32"/>
      <c r="C189" s="29"/>
      <c r="D189" s="29"/>
      <c r="E189" s="31"/>
      <c r="F189" s="30"/>
      <c r="G189" s="30"/>
      <c r="H189" s="30"/>
      <c r="I189" s="33"/>
      <c r="J189" s="30"/>
      <c r="K189" s="30"/>
    </row>
    <row r="190" spans="1:12" hidden="1"/>
    <row r="191" spans="1:12" hidden="1"/>
    <row r="192" spans="1:12" hidden="1"/>
    <row r="193" hidden="1"/>
    <row r="194" hidden="1"/>
    <row r="195" hidden="1"/>
    <row r="196" hidden="1"/>
  </sheetData>
  <mergeCells count="132">
    <mergeCell ref="B95:K95"/>
    <mergeCell ref="A146:A148"/>
    <mergeCell ref="B146:K146"/>
    <mergeCell ref="B147:C147"/>
    <mergeCell ref="D147:E147"/>
    <mergeCell ref="F147:K147"/>
    <mergeCell ref="J148:K148"/>
    <mergeCell ref="J111:K111"/>
    <mergeCell ref="A137:A139"/>
    <mergeCell ref="B137:K137"/>
    <mergeCell ref="B138:C138"/>
    <mergeCell ref="D138:E138"/>
    <mergeCell ref="F138:K138"/>
    <mergeCell ref="J139:K139"/>
    <mergeCell ref="B119:K119"/>
    <mergeCell ref="D120:E120"/>
    <mergeCell ref="F120:K120"/>
    <mergeCell ref="J121:K121"/>
    <mergeCell ref="A109:A111"/>
    <mergeCell ref="B109:K109"/>
    <mergeCell ref="B110:C110"/>
    <mergeCell ref="D110:E110"/>
    <mergeCell ref="F110:K110"/>
    <mergeCell ref="A4:A6"/>
    <mergeCell ref="J44:K44"/>
    <mergeCell ref="B4:K4"/>
    <mergeCell ref="B13:K13"/>
    <mergeCell ref="B14:C14"/>
    <mergeCell ref="D14:E14"/>
    <mergeCell ref="F14:K14"/>
    <mergeCell ref="B5:C5"/>
    <mergeCell ref="D5:E5"/>
    <mergeCell ref="F5:K5"/>
    <mergeCell ref="A33:A35"/>
    <mergeCell ref="B33:K33"/>
    <mergeCell ref="B34:C34"/>
    <mergeCell ref="D34:E34"/>
    <mergeCell ref="F34:K34"/>
    <mergeCell ref="A30:K30"/>
    <mergeCell ref="J35:K35"/>
    <mergeCell ref="J6:K6"/>
    <mergeCell ref="D25:E25"/>
    <mergeCell ref="F25:K25"/>
    <mergeCell ref="J15:K15"/>
    <mergeCell ref="D11:K11"/>
    <mergeCell ref="A24:A26"/>
    <mergeCell ref="A119:A121"/>
    <mergeCell ref="A79:A81"/>
    <mergeCell ref="B79:K79"/>
    <mergeCell ref="B76:K76"/>
    <mergeCell ref="E58:K58"/>
    <mergeCell ref="B90:C90"/>
    <mergeCell ref="D90:E90"/>
    <mergeCell ref="B120:C120"/>
    <mergeCell ref="A13:A15"/>
    <mergeCell ref="A57:K57"/>
    <mergeCell ref="A99:A101"/>
    <mergeCell ref="B99:K99"/>
    <mergeCell ref="B100:C100"/>
    <mergeCell ref="D100:E100"/>
    <mergeCell ref="F100:K100"/>
    <mergeCell ref="J101:K101"/>
    <mergeCell ref="B80:C80"/>
    <mergeCell ref="D80:E80"/>
    <mergeCell ref="F80:K80"/>
    <mergeCell ref="J81:K81"/>
    <mergeCell ref="A89:A91"/>
    <mergeCell ref="B89:K89"/>
    <mergeCell ref="F90:K90"/>
    <mergeCell ref="J91:K91"/>
    <mergeCell ref="B24:K24"/>
    <mergeCell ref="B25:C25"/>
    <mergeCell ref="J26:K26"/>
    <mergeCell ref="A22:K22"/>
    <mergeCell ref="B188:K188"/>
    <mergeCell ref="A173:A175"/>
    <mergeCell ref="A128:A130"/>
    <mergeCell ref="B128:K128"/>
    <mergeCell ref="B129:C129"/>
    <mergeCell ref="D129:E129"/>
    <mergeCell ref="F129:K129"/>
    <mergeCell ref="J130:K130"/>
    <mergeCell ref="B134:K134"/>
    <mergeCell ref="A182:A184"/>
    <mergeCell ref="B182:K182"/>
    <mergeCell ref="B183:C183"/>
    <mergeCell ref="D183:E183"/>
    <mergeCell ref="B173:K173"/>
    <mergeCell ref="B174:C174"/>
    <mergeCell ref="B152:K152"/>
    <mergeCell ref="D174:E174"/>
    <mergeCell ref="F174:K174"/>
    <mergeCell ref="J175:K175"/>
    <mergeCell ref="F183:K183"/>
    <mergeCell ref="J184:K184"/>
    <mergeCell ref="A155:A157"/>
    <mergeCell ref="B155:K155"/>
    <mergeCell ref="B156:C156"/>
    <mergeCell ref="D156:E156"/>
    <mergeCell ref="F156:K156"/>
    <mergeCell ref="J157:K157"/>
    <mergeCell ref="B170:K170"/>
    <mergeCell ref="A164:A166"/>
    <mergeCell ref="B164:K164"/>
    <mergeCell ref="B165:C165"/>
    <mergeCell ref="D165:E165"/>
    <mergeCell ref="F165:K165"/>
    <mergeCell ref="J166:K166"/>
    <mergeCell ref="A39:K39"/>
    <mergeCell ref="A70:A72"/>
    <mergeCell ref="B70:K70"/>
    <mergeCell ref="B71:C71"/>
    <mergeCell ref="D71:E71"/>
    <mergeCell ref="F71:K71"/>
    <mergeCell ref="J72:K72"/>
    <mergeCell ref="A60:A62"/>
    <mergeCell ref="B60:K60"/>
    <mergeCell ref="B61:C61"/>
    <mergeCell ref="D61:E61"/>
    <mergeCell ref="F61:K61"/>
    <mergeCell ref="J62:K62"/>
    <mergeCell ref="A42:A44"/>
    <mergeCell ref="B42:K42"/>
    <mergeCell ref="B43:C43"/>
    <mergeCell ref="D43:E43"/>
    <mergeCell ref="F43:K43"/>
    <mergeCell ref="A51:A53"/>
    <mergeCell ref="B51:K51"/>
    <mergeCell ref="B52:C52"/>
    <mergeCell ref="D52:E52"/>
    <mergeCell ref="F52:K52"/>
    <mergeCell ref="J53:K53"/>
  </mergeCells>
  <printOptions horizontalCentered="1"/>
  <pageMargins left="0.51181102362204722" right="0.51181102362204722" top="1.1417322834645669" bottom="0.74803149606299213" header="0.31496062992125984" footer="0.31496062992125984"/>
  <pageSetup paperSize="9" orientation="landscape" r:id="rId1"/>
  <rowBreaks count="9" manualBreakCount="9">
    <brk id="22" max="16383" man="1"/>
    <brk id="40" max="16383" man="1"/>
    <brk id="58" max="16383" man="1"/>
    <brk id="77" max="16383" man="1"/>
    <brk id="97" max="16383" man="1"/>
    <brk id="117" max="16383" man="1"/>
    <brk id="135" max="16383" man="1"/>
    <brk id="153" max="16383" man="1"/>
    <brk id="171" max="16383" man="1"/>
  </rowBreaks>
</worksheet>
</file>

<file path=xl/worksheets/sheet4.xml><?xml version="1.0" encoding="utf-8"?>
<worksheet xmlns="http://schemas.openxmlformats.org/spreadsheetml/2006/main" xmlns:r="http://schemas.openxmlformats.org/officeDocument/2006/relationships">
  <dimension ref="A1:H16"/>
  <sheetViews>
    <sheetView workbookViewId="0">
      <selection activeCell="G27" sqref="G27"/>
    </sheetView>
  </sheetViews>
  <sheetFormatPr defaultRowHeight="15.75"/>
  <cols>
    <col min="1" max="1" width="6.42578125" style="6" customWidth="1"/>
    <col min="2" max="2" width="13.28515625" style="6" customWidth="1"/>
    <col min="3" max="8" width="19" style="6" customWidth="1"/>
    <col min="9" max="16384" width="9.140625" style="6"/>
  </cols>
  <sheetData>
    <row r="1" spans="1:8" s="8" customFormat="1" ht="18.75">
      <c r="A1" s="133" t="s">
        <v>55</v>
      </c>
      <c r="B1" s="133"/>
      <c r="C1" s="133"/>
      <c r="D1" s="133"/>
      <c r="E1" s="133"/>
    </row>
    <row r="2" spans="1:8" s="8" customFormat="1" ht="18.75">
      <c r="A2" s="9" t="str">
        <f>+Nodrosinajums!A2</f>
        <v>Ādažu novads</v>
      </c>
      <c r="B2" s="53"/>
      <c r="C2" s="53"/>
      <c r="D2" s="53"/>
      <c r="E2" s="53"/>
    </row>
    <row r="3" spans="1:8" s="7" customFormat="1" ht="30" customHeight="1">
      <c r="A3" s="121" t="s">
        <v>0</v>
      </c>
      <c r="B3" s="121" t="s">
        <v>1</v>
      </c>
      <c r="C3" s="121" t="s">
        <v>48</v>
      </c>
      <c r="D3" s="121"/>
      <c r="E3" s="121"/>
      <c r="F3" s="121" t="s">
        <v>56</v>
      </c>
      <c r="G3" s="121"/>
      <c r="H3" s="121"/>
    </row>
    <row r="4" spans="1:8" s="8" customFormat="1" ht="21.75" customHeight="1">
      <c r="A4" s="122"/>
      <c r="B4" s="177"/>
      <c r="C4" s="121" t="s">
        <v>49</v>
      </c>
      <c r="D4" s="121" t="s">
        <v>50</v>
      </c>
      <c r="E4" s="121" t="s">
        <v>51</v>
      </c>
      <c r="F4" s="121" t="s">
        <v>52</v>
      </c>
      <c r="G4" s="121" t="s">
        <v>53</v>
      </c>
      <c r="H4" s="121" t="s">
        <v>54</v>
      </c>
    </row>
    <row r="5" spans="1:8" s="8" customFormat="1" ht="6" customHeight="1">
      <c r="A5" s="177"/>
      <c r="B5" s="177"/>
      <c r="C5" s="176"/>
      <c r="D5" s="176"/>
      <c r="E5" s="176"/>
      <c r="F5" s="176"/>
      <c r="G5" s="176"/>
      <c r="H5" s="176"/>
    </row>
    <row r="6" spans="1:8" s="41" customFormat="1" ht="31.5">
      <c r="A6" s="38">
        <v>1</v>
      </c>
      <c r="B6" s="66" t="str">
        <f>+Nodrosinajums!B6</f>
        <v>Baltezers</v>
      </c>
      <c r="C6" s="38" t="s">
        <v>29</v>
      </c>
      <c r="D6" s="48" t="str">
        <f>+D8</f>
        <v>Atbilst normat.prasībām.</v>
      </c>
      <c r="E6" s="48" t="str">
        <f>+E8</f>
        <v>Atbilst normat.prasībām.</v>
      </c>
      <c r="F6" s="48" t="str">
        <f>+F8</f>
        <v>Atbilst normat.prasībām.</v>
      </c>
      <c r="G6" s="66" t="s">
        <v>102</v>
      </c>
      <c r="H6" s="143" t="s">
        <v>103</v>
      </c>
    </row>
    <row r="7" spans="1:8" s="41" customFormat="1" ht="31.5">
      <c r="A7" s="87"/>
      <c r="B7" s="88" t="s">
        <v>89</v>
      </c>
      <c r="C7" s="87"/>
      <c r="D7" s="87"/>
      <c r="E7" s="87"/>
      <c r="F7" s="87"/>
      <c r="G7" s="88"/>
      <c r="H7" s="175"/>
    </row>
    <row r="8" spans="1:8" s="8" customFormat="1" ht="47.25">
      <c r="A8" s="47">
        <v>2</v>
      </c>
      <c r="B8" s="46" t="str">
        <f>+Nodrosinajums!B10</f>
        <v>Garkalne</v>
      </c>
      <c r="C8" s="47" t="s">
        <v>29</v>
      </c>
      <c r="D8" s="46" t="str">
        <f>+E8</f>
        <v>Atbilst normat.prasībām.</v>
      </c>
      <c r="E8" s="46" t="s">
        <v>77</v>
      </c>
      <c r="F8" s="46" t="str">
        <f>+E8</f>
        <v>Atbilst normat.prasībām.</v>
      </c>
      <c r="G8" s="46" t="s">
        <v>86</v>
      </c>
      <c r="H8" s="46" t="s">
        <v>85</v>
      </c>
    </row>
    <row r="9" spans="1:8" s="8" customFormat="1" ht="32.25" hidden="1" customHeight="1">
      <c r="A9" s="47"/>
      <c r="B9" s="46"/>
      <c r="C9" s="47"/>
      <c r="D9" s="46"/>
      <c r="E9" s="46"/>
      <c r="F9" s="46"/>
      <c r="G9" s="46"/>
      <c r="H9" s="46"/>
    </row>
    <row r="10" spans="1:8" s="8" customFormat="1" hidden="1">
      <c r="A10" s="47"/>
      <c r="B10" s="46"/>
      <c r="C10" s="47"/>
      <c r="D10" s="46"/>
      <c r="E10" s="46"/>
      <c r="F10" s="46"/>
      <c r="G10" s="46"/>
      <c r="H10" s="46"/>
    </row>
    <row r="11" spans="1:8" s="8" customFormat="1" hidden="1">
      <c r="A11" s="47"/>
      <c r="B11" s="46"/>
      <c r="C11" s="47"/>
      <c r="D11" s="46"/>
      <c r="E11" s="46"/>
      <c r="F11" s="46"/>
      <c r="G11" s="46"/>
      <c r="H11" s="46"/>
    </row>
    <row r="12" spans="1:8" s="8" customFormat="1" hidden="1">
      <c r="A12" s="47"/>
      <c r="B12" s="46"/>
      <c r="C12" s="47"/>
      <c r="D12" s="47"/>
      <c r="E12" s="46"/>
      <c r="F12" s="46"/>
      <c r="G12" s="47"/>
      <c r="H12" s="46"/>
    </row>
    <row r="13" spans="1:8" s="8" customFormat="1" ht="33" hidden="1" customHeight="1">
      <c r="A13" s="47"/>
      <c r="B13" s="46"/>
      <c r="C13" s="47"/>
      <c r="D13" s="46"/>
      <c r="E13" s="46"/>
      <c r="F13" s="46"/>
      <c r="G13" s="46"/>
      <c r="H13" s="46"/>
    </row>
    <row r="14" spans="1:8" s="8" customFormat="1" ht="33.75" hidden="1" customHeight="1">
      <c r="A14" s="47"/>
      <c r="B14" s="46"/>
      <c r="C14" s="47"/>
      <c r="D14" s="46"/>
      <c r="E14" s="46"/>
      <c r="F14" s="46"/>
      <c r="G14" s="46"/>
      <c r="H14" s="46"/>
    </row>
    <row r="15" spans="1:8" s="41" customFormat="1" hidden="1">
      <c r="A15" s="38"/>
      <c r="B15" s="46"/>
      <c r="C15" s="38"/>
      <c r="D15" s="61"/>
      <c r="E15" s="61"/>
      <c r="F15" s="61"/>
      <c r="G15" s="61"/>
      <c r="H15" s="61"/>
    </row>
    <row r="16" spans="1:8" s="8" customFormat="1" ht="52.5" hidden="1" customHeight="1">
      <c r="A16" s="47"/>
      <c r="B16" s="46"/>
      <c r="C16" s="47"/>
      <c r="D16" s="46"/>
      <c r="E16" s="46"/>
      <c r="F16" s="46"/>
      <c r="G16" s="46"/>
      <c r="H16" s="46"/>
    </row>
  </sheetData>
  <mergeCells count="12">
    <mergeCell ref="A1:E1"/>
    <mergeCell ref="A3:A5"/>
    <mergeCell ref="B3:B5"/>
    <mergeCell ref="C3:E3"/>
    <mergeCell ref="C4:C5"/>
    <mergeCell ref="D4:D5"/>
    <mergeCell ref="E4:E5"/>
    <mergeCell ref="H6:H7"/>
    <mergeCell ref="F3:H3"/>
    <mergeCell ref="F4:F5"/>
    <mergeCell ref="G4:G5"/>
    <mergeCell ref="H4:H5"/>
  </mergeCells>
  <printOptions horizontalCentered="1"/>
  <pageMargins left="0.51181102362204722" right="0.5118110236220472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dimension ref="A1:I19"/>
  <sheetViews>
    <sheetView tabSelected="1" topLeftCell="C7" workbookViewId="0">
      <selection activeCell="F26" sqref="F26"/>
    </sheetView>
  </sheetViews>
  <sheetFormatPr defaultRowHeight="15.75" outlineLevelRow="1"/>
  <cols>
    <col min="1" max="1" width="6.42578125" style="6" customWidth="1"/>
    <col min="2" max="2" width="13.28515625" style="6" customWidth="1"/>
    <col min="3" max="8" width="16.140625" style="6" customWidth="1"/>
    <col min="9" max="9" width="26.85546875" style="68" customWidth="1"/>
    <col min="10" max="16384" width="9.140625" style="6"/>
  </cols>
  <sheetData>
    <row r="1" spans="1:9" s="8" customFormat="1" ht="18.75">
      <c r="A1" s="133" t="s">
        <v>57</v>
      </c>
      <c r="B1" s="133"/>
      <c r="C1" s="133"/>
      <c r="D1" s="133"/>
      <c r="E1" s="133"/>
      <c r="I1" s="67"/>
    </row>
    <row r="2" spans="1:9" s="8" customFormat="1" ht="18.75">
      <c r="A2" s="9" t="str">
        <f>+Nodrosinajums!A2</f>
        <v>Ādažu novads</v>
      </c>
      <c r="B2" s="53"/>
      <c r="C2" s="53"/>
      <c r="D2" s="53"/>
      <c r="E2" s="53"/>
      <c r="I2" s="67"/>
    </row>
    <row r="3" spans="1:9" s="7" customFormat="1" ht="30" customHeight="1">
      <c r="A3" s="121" t="s">
        <v>0</v>
      </c>
      <c r="B3" s="121" t="s">
        <v>1</v>
      </c>
      <c r="C3" s="121" t="s">
        <v>58</v>
      </c>
      <c r="D3" s="121"/>
      <c r="E3" s="121"/>
      <c r="F3" s="121" t="s">
        <v>59</v>
      </c>
      <c r="G3" s="121"/>
      <c r="H3" s="121"/>
      <c r="I3" s="179" t="s">
        <v>64</v>
      </c>
    </row>
    <row r="4" spans="1:9" s="8" customFormat="1" ht="21.75" customHeight="1">
      <c r="A4" s="122"/>
      <c r="B4" s="177"/>
      <c r="C4" s="121" t="s">
        <v>60</v>
      </c>
      <c r="D4" s="121" t="s">
        <v>50</v>
      </c>
      <c r="E4" s="121" t="s">
        <v>61</v>
      </c>
      <c r="F4" s="121" t="s">
        <v>62</v>
      </c>
      <c r="G4" s="121" t="s">
        <v>61</v>
      </c>
      <c r="H4" s="121" t="s">
        <v>63</v>
      </c>
      <c r="I4" s="180"/>
    </row>
    <row r="5" spans="1:9" s="8" customFormat="1" ht="6" customHeight="1">
      <c r="A5" s="177"/>
      <c r="B5" s="177"/>
      <c r="C5" s="176"/>
      <c r="D5" s="176"/>
      <c r="E5" s="176"/>
      <c r="F5" s="176"/>
      <c r="G5" s="176"/>
      <c r="H5" s="176"/>
      <c r="I5" s="180"/>
    </row>
    <row r="6" spans="1:9" s="41" customFormat="1" ht="126">
      <c r="A6" s="38">
        <v>1</v>
      </c>
      <c r="B6" s="61" t="str">
        <f>+Kvalitate!B6</f>
        <v>Baltezers</v>
      </c>
      <c r="C6" s="38"/>
      <c r="D6" s="38"/>
      <c r="E6" s="38"/>
      <c r="F6" s="48" t="s">
        <v>99</v>
      </c>
      <c r="G6" s="38"/>
      <c r="H6" s="38"/>
      <c r="I6" s="91" t="s">
        <v>96</v>
      </c>
    </row>
    <row r="7" spans="1:9" s="41" customFormat="1" ht="18" customHeight="1">
      <c r="A7" s="87"/>
      <c r="B7" s="88"/>
      <c r="C7" s="178" t="s">
        <v>88</v>
      </c>
      <c r="D7" s="135"/>
      <c r="E7" s="135"/>
      <c r="F7" s="135"/>
      <c r="G7" s="135"/>
      <c r="H7" s="136"/>
      <c r="I7" s="92"/>
    </row>
    <row r="8" spans="1:9" s="8" customFormat="1" ht="252">
      <c r="A8" s="47">
        <v>2</v>
      </c>
      <c r="B8" s="46" t="str">
        <f>+Kvalitate!B8</f>
        <v>Garkalne</v>
      </c>
      <c r="C8" s="54" t="s">
        <v>74</v>
      </c>
      <c r="D8" s="54" t="s">
        <v>75</v>
      </c>
      <c r="E8" s="54" t="s">
        <v>73</v>
      </c>
      <c r="F8" s="54" t="s">
        <v>84</v>
      </c>
      <c r="G8" s="54" t="s">
        <v>71</v>
      </c>
      <c r="H8" s="54" t="s">
        <v>72</v>
      </c>
      <c r="I8" s="62" t="s">
        <v>76</v>
      </c>
    </row>
    <row r="9" spans="1:9" s="8" customFormat="1" ht="114" hidden="1" customHeight="1" outlineLevel="1">
      <c r="A9" s="47"/>
      <c r="B9" s="46"/>
      <c r="C9" s="54"/>
      <c r="D9" s="54"/>
      <c r="E9" s="54"/>
      <c r="F9" s="54"/>
      <c r="G9" s="54"/>
      <c r="H9" s="54"/>
      <c r="I9" s="62"/>
    </row>
    <row r="10" spans="1:9" s="8" customFormat="1" hidden="1">
      <c r="A10" s="47"/>
      <c r="B10" s="46"/>
      <c r="C10" s="54"/>
      <c r="D10" s="54"/>
      <c r="E10" s="54"/>
      <c r="F10" s="54"/>
      <c r="G10" s="54"/>
      <c r="H10" s="54"/>
      <c r="I10" s="62"/>
    </row>
    <row r="11" spans="1:9" s="8" customFormat="1" hidden="1">
      <c r="A11" s="47"/>
      <c r="B11" s="46"/>
      <c r="C11" s="54"/>
      <c r="D11" s="54"/>
      <c r="E11" s="54"/>
      <c r="F11" s="54"/>
      <c r="G11" s="54"/>
      <c r="H11" s="54"/>
      <c r="I11" s="62"/>
    </row>
    <row r="12" spans="1:9" s="8" customFormat="1" hidden="1">
      <c r="A12" s="47"/>
      <c r="B12" s="46"/>
      <c r="C12" s="54"/>
      <c r="D12" s="54"/>
      <c r="E12" s="54"/>
      <c r="F12" s="54"/>
      <c r="G12" s="54"/>
      <c r="H12" s="54"/>
      <c r="I12" s="62"/>
    </row>
    <row r="13" spans="1:9" s="8" customFormat="1" ht="66.75" hidden="1" customHeight="1">
      <c r="A13" s="47"/>
      <c r="B13" s="46"/>
      <c r="C13" s="54"/>
      <c r="D13" s="54"/>
      <c r="E13" s="54"/>
      <c r="F13" s="54"/>
      <c r="G13" s="54"/>
      <c r="H13" s="54"/>
      <c r="I13" s="62"/>
    </row>
    <row r="14" spans="1:9" s="8" customFormat="1" ht="97.5" hidden="1" customHeight="1">
      <c r="A14" s="47"/>
      <c r="B14" s="46"/>
      <c r="C14" s="54"/>
      <c r="D14" s="48"/>
      <c r="E14" s="54"/>
      <c r="F14" s="54"/>
      <c r="G14" s="54"/>
      <c r="H14" s="54"/>
      <c r="I14" s="62"/>
    </row>
    <row r="15" spans="1:9" s="41" customFormat="1" hidden="1">
      <c r="A15" s="38"/>
      <c r="B15" s="46"/>
      <c r="C15" s="48"/>
      <c r="D15" s="48"/>
      <c r="E15" s="48"/>
      <c r="F15" s="48"/>
      <c r="G15" s="48"/>
      <c r="H15" s="48"/>
      <c r="I15" s="62"/>
    </row>
    <row r="16" spans="1:9" s="8" customFormat="1" ht="227.25" hidden="1" customHeight="1">
      <c r="A16" s="47"/>
      <c r="B16" s="46"/>
      <c r="C16" s="54"/>
      <c r="D16" s="54"/>
      <c r="E16" s="54"/>
      <c r="F16" s="54"/>
      <c r="G16" s="54"/>
      <c r="H16" s="54"/>
      <c r="I16" s="62"/>
    </row>
    <row r="17" hidden="1"/>
    <row r="18" hidden="1"/>
    <row r="19" hidden="1"/>
  </sheetData>
  <mergeCells count="13">
    <mergeCell ref="C7:H7"/>
    <mergeCell ref="H4:H5"/>
    <mergeCell ref="I3:I5"/>
    <mergeCell ref="A1:E1"/>
    <mergeCell ref="A3:A5"/>
    <mergeCell ref="B3:B5"/>
    <mergeCell ref="C3:E3"/>
    <mergeCell ref="F3:H3"/>
    <mergeCell ref="C4:C5"/>
    <mergeCell ref="D4:D5"/>
    <mergeCell ref="E4:E5"/>
    <mergeCell ref="F4:F5"/>
    <mergeCell ref="G4:G5"/>
  </mergeCells>
  <printOptions horizontalCentered="1" verticalCentered="1"/>
  <pageMargins left="0.11811023622047245" right="0.11811023622047245"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Nodrosinajums</vt:lpstr>
      <vt:lpstr>Pakalpoj-sn</vt:lpstr>
      <vt:lpstr>U-K-apjomi</vt:lpstr>
      <vt:lpstr>Kvalitate</vt:lpstr>
      <vt:lpstr>Infrastrukt</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2012-01-25T09:37:48Z</cp:lastPrinted>
  <dcterms:created xsi:type="dcterms:W3CDTF">2011-12-13T13:06:12Z</dcterms:created>
  <dcterms:modified xsi:type="dcterms:W3CDTF">2012-01-25T09:37:51Z</dcterms:modified>
</cp:coreProperties>
</file>