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80" windowHeight="8070" activeTab="4"/>
  </bookViews>
  <sheets>
    <sheet name="Nodrosinajums" sheetId="1" r:id="rId1"/>
    <sheet name="Pakalpoj-sn" sheetId="2" r:id="rId2"/>
    <sheet name="U-K-apjomi" sheetId="3" r:id="rId3"/>
    <sheet name="Kvalitate" sheetId="4" r:id="rId4"/>
    <sheet name="Infrastrukt" sheetId="5" r:id="rId5"/>
  </sheets>
  <calcPr calcId="125725"/>
</workbook>
</file>

<file path=xl/calcChain.xml><?xml version="1.0" encoding="utf-8"?>
<calcChain xmlns="http://schemas.openxmlformats.org/spreadsheetml/2006/main">
  <c r="A2" i="5"/>
  <c r="A2" i="4"/>
  <c r="G25" i="3"/>
  <c r="G26"/>
  <c r="F25"/>
  <c r="F26"/>
  <c r="F27"/>
  <c r="K26"/>
  <c r="K27"/>
  <c r="K25"/>
  <c r="I25"/>
  <c r="I26"/>
  <c r="K7" i="1"/>
  <c r="G7"/>
  <c r="F9" i="3"/>
  <c r="B16" i="1"/>
  <c r="B15"/>
  <c r="E25" i="3" l="1"/>
  <c r="E26"/>
  <c r="E17"/>
  <c r="E18"/>
  <c r="E16"/>
  <c r="K6" i="1"/>
  <c r="I6"/>
  <c r="G6"/>
  <c r="B21" i="3"/>
  <c r="B3"/>
  <c r="B2"/>
  <c r="A2"/>
  <c r="B7" i="4"/>
  <c r="B7" i="5" s="1"/>
  <c r="B6" i="4"/>
  <c r="B6" i="5" s="1"/>
  <c r="I27" i="3"/>
  <c r="I15"/>
  <c r="B1"/>
  <c r="E8"/>
  <c r="E7"/>
  <c r="M6" i="1"/>
  <c r="B7" i="2"/>
  <c r="B5"/>
  <c r="C5"/>
  <c r="H7"/>
  <c r="I7" s="1"/>
  <c r="L7" i="1" l="1"/>
  <c r="M7" s="1"/>
  <c r="H7"/>
  <c r="I7" s="1"/>
  <c r="K35" i="3" l="1"/>
  <c r="K34"/>
  <c r="K33"/>
  <c r="G27"/>
  <c r="E35"/>
  <c r="E34"/>
  <c r="E33"/>
  <c r="E27"/>
  <c r="E9"/>
  <c r="A2" i="2"/>
</calcChain>
</file>

<file path=xl/sharedStrings.xml><?xml version="1.0" encoding="utf-8"?>
<sst xmlns="http://schemas.openxmlformats.org/spreadsheetml/2006/main" count="228" uniqueCount="104">
  <si>
    <t>Nr.p.k.</t>
  </si>
  <si>
    <t>Apdzīvotās vietas nosaukums</t>
  </si>
  <si>
    <t>Iedzīvotāju skaits</t>
  </si>
  <si>
    <t>Ūdensapgādes pakalpojumu nodrošinājums iedzīvotājiem</t>
  </si>
  <si>
    <t>Esošā situācija</t>
  </si>
  <si>
    <t>Plānotais nodrošinājums 2015.g.</t>
  </si>
  <si>
    <t>skaits</t>
  </si>
  <si>
    <t>%</t>
  </si>
  <si>
    <t>Kanalizācijas pakalpojumu nodrošinājums iedzīvotājiem</t>
  </si>
  <si>
    <t>Ūdenssaimniecības pakalpojumu sniedzējs (SPS)</t>
  </si>
  <si>
    <t>Ūdensapgāde</t>
  </si>
  <si>
    <t>Kanalizācija</t>
  </si>
  <si>
    <t>SPS raksturojums</t>
  </si>
  <si>
    <t>Juridiskais statuss</t>
  </si>
  <si>
    <t>Pamatlīdzekļu piederība</t>
  </si>
  <si>
    <t>Gads</t>
  </si>
  <si>
    <t>Iegūtā ūdens daudzums</t>
  </si>
  <si>
    <t>m3/gadā</t>
  </si>
  <si>
    <t>m3/dnn</t>
  </si>
  <si>
    <t>Piegādātā ūdens daudzums, m3/gadā</t>
  </si>
  <si>
    <t>iedzīvotājiem</t>
  </si>
  <si>
    <t>Kopā</t>
  </si>
  <si>
    <t>Ūdens zudumi</t>
  </si>
  <si>
    <t>l/dnn/cilv.</t>
  </si>
  <si>
    <t>Infiltrācija</t>
  </si>
  <si>
    <t>Uz NAI novadīto notekūdeņu daudzums</t>
  </si>
  <si>
    <t>No lietotājiem savāktais notekūdeņu daudzums, m3/gadā</t>
  </si>
  <si>
    <t>no iedzīvotājiem</t>
  </si>
  <si>
    <t>nd</t>
  </si>
  <si>
    <t>VARAM dati (ciemā)</t>
  </si>
  <si>
    <t>2011.g. dati (ciemā)</t>
  </si>
  <si>
    <t>pakalpo-jumu zonā</t>
  </si>
  <si>
    <t>Ūdensapgādes un kanalizācijas pakalpojumu nodrošinājums</t>
  </si>
  <si>
    <t>Ūdenssaimniecības pakalpojumu sniedzēji</t>
  </si>
  <si>
    <t>Pamatojums</t>
  </si>
  <si>
    <t>Ūdensapgādes un kanalizācijas pakalpojumu daudzums</t>
  </si>
  <si>
    <t>Ūdensaimniecības pakalpojumu nodrošinājums iestādēm un uzņēmumiem</t>
  </si>
  <si>
    <t>Iestāžu skaits</t>
  </si>
  <si>
    <t>Norēķinās pēc skaitītāju datiem, %</t>
  </si>
  <si>
    <t>Iestādes</t>
  </si>
  <si>
    <t>Uz NAI novadīto notekūdeņu daudzums, U2 dati</t>
  </si>
  <si>
    <t xml:space="preserve">iestādēm un uzņēmumiem </t>
  </si>
  <si>
    <t>no iestādēm un uzņēmumiem</t>
  </si>
  <si>
    <t>iestādēm un uzņēmumiem</t>
  </si>
  <si>
    <t>Iedzī-votāji</t>
  </si>
  <si>
    <t>Uzņē-mumi</t>
  </si>
  <si>
    <t>-</t>
  </si>
  <si>
    <t>U,K</t>
  </si>
  <si>
    <t>Uzņē-mumu skaits</t>
  </si>
  <si>
    <t>TUME</t>
  </si>
  <si>
    <t>Dzeramā ūdens kvalitāte</t>
  </si>
  <si>
    <t>Urbumos</t>
  </si>
  <si>
    <t>USS</t>
  </si>
  <si>
    <t>Pie lietotāja</t>
  </si>
  <si>
    <t>Kvalitāte izplūdē</t>
  </si>
  <si>
    <t>Izplūdes vieta</t>
  </si>
  <si>
    <t xml:space="preserve">Rīcība ar dūņām  </t>
  </si>
  <si>
    <t>Pakalpojumu kvalitāte</t>
  </si>
  <si>
    <t>Notekūdeņu un dūņu apsaimniekošanas kvalitāte</t>
  </si>
  <si>
    <t>ŪDENSSAIMNIECĪBAS INFRASTRUKTŪRA</t>
  </si>
  <si>
    <t>Ūdensapgādes infrastruktūra</t>
  </si>
  <si>
    <t>Kanalizācijas infrastruktūra</t>
  </si>
  <si>
    <t>Urbumi</t>
  </si>
  <si>
    <t>Tīkli</t>
  </si>
  <si>
    <t>NAI</t>
  </si>
  <si>
    <t>KSS</t>
  </si>
  <si>
    <t>Plānotie pasākumi</t>
  </si>
  <si>
    <t>SIA</t>
  </si>
  <si>
    <t>Ir līgums, Regulatora apstiprināti tarifi un izsniegta licence</t>
  </si>
  <si>
    <t>Maksājumu iekasēšana</t>
  </si>
  <si>
    <t>Dūņu lauku nav</t>
  </si>
  <si>
    <t xml:space="preserve">atbilst normat. </t>
  </si>
  <si>
    <t>Respondents</t>
  </si>
  <si>
    <t>Mālupe</t>
  </si>
  <si>
    <t>Jaunzemi</t>
  </si>
  <si>
    <t>SIA "Rūpe"</t>
  </si>
  <si>
    <t>atbilst normat. (Test.pārsk. 815-C/2011)</t>
  </si>
  <si>
    <t>Pededzes upe</t>
  </si>
  <si>
    <t>Dūņas tiek nogādātas uz Alūksnes NAI dūņu laukiem</t>
  </si>
  <si>
    <t>Fe = 0,39 mg/l</t>
  </si>
  <si>
    <t xml:space="preserve">2 urbumi: "Centrs", P600008; "Priednieki", P600593. Tehn.stāvoklis - apmierinošs. </t>
  </si>
  <si>
    <t xml:space="preserve">UBCA 300, tehniskais stāvoklis -apmierinošs. </t>
  </si>
  <si>
    <t xml:space="preserve">L = 1,73 km ( L = 0,56km, d = 50, tērauds; L = 1,08 km, d = 100, ķets; L = 0,09 km, d = 50, polietilēns. Būvētas 1987.g., vidēji 5 avārijas gadā. </t>
  </si>
  <si>
    <t xml:space="preserve">Ir 2 KSS. Nav informācijas par tehn.stāvokli. </t>
  </si>
  <si>
    <t>L = 1,68 km, (0,76 km - keramika; 0,94 km - tērauds); tehn.stāvoklis - apmierinošs (trases izbūvētas 1987.g., infiltrācija ~ 35%)</t>
  </si>
  <si>
    <t xml:space="preserve">Tehniskais stāvoklis apmierinošs, nepieciešami uzlabojumi. </t>
  </si>
  <si>
    <t>Viena urbuma rekonstrukcija, viena urbuma tamponēšana, USS rekonstrukcija; ūdensapgādes (1,7 km) un kanalizācijas ( 1,45 km) tīklu rekonstrukcija; 2 KSS rekonstrukcija; otrreizējās nostādināšanas baseinu rekonstrukcija; ūdenstorņa rekonstrukcija; jaunu hidrantu uzstādīšana.</t>
  </si>
  <si>
    <t>Piezīme: Respondents  anketā ir norādījis atšķirīgu lietotāju skaitu</t>
  </si>
  <si>
    <t>Ilzenes pagasta pārvalde</t>
  </si>
  <si>
    <t>pagasta pārvalde</t>
  </si>
  <si>
    <t>Ir pašvaldības lēmums par pakalpojumu sniegšanu un tarifiem</t>
  </si>
  <si>
    <t xml:space="preserve">Sniegti nepilnīgi dati. </t>
  </si>
  <si>
    <t>Menupe</t>
  </si>
  <si>
    <t>Fe = 0,93 mg/l (Test.pārsk. 859-C/2011 no 21.09.2011.)</t>
  </si>
  <si>
    <t xml:space="preserve">L = 3,61 km. Galvenie kolektori: L= 2,39 km keramika (1,68 km - d = 155mm; 0,71 km - 200 mm); ielu tīklu kopgarums - 0,17 km, d = 150mm. </t>
  </si>
  <si>
    <t>nav</t>
  </si>
  <si>
    <t>BIO - 100; nav datu par tehnisko stāvokli</t>
  </si>
  <si>
    <t>Polietilēna cauruļu pievadi 1 km ar diametru 25 mm, 0,36 km ar diametru 50 mmun ielu tīkli polietilēna - 2,43 km ar diametru 25 mm, 2,27 km ar diametru 50 mm, kā arī 0,46 km tērauda tīkli ar diametru 50 mm un ķeta tīkli 0,4 km ar diametru 65mm un 0,8 km ar diametru 100mm.</t>
  </si>
  <si>
    <t>1 urbums, P600005, q = 54,4 m3/dnn, tehn.stāvoklis -labs</t>
  </si>
  <si>
    <t xml:space="preserve">MG163, q = 54,4 m3/dnn; tehn.stāvoklis - slikts, nepieciešama rekonstrukcija. </t>
  </si>
  <si>
    <t>USS rekonstrukcija; ūdensapgādes (~1 km) un kanalizācijas tīklu rekonstrukcija; NAI rekonstrukcija; vecā ūdentorņa demontāža, hindranta izbūve ciema centrā.</t>
  </si>
  <si>
    <t>Alūksnes novads</t>
  </si>
  <si>
    <t>Piezīme: Respondents nav sniedzis pietiekamu datu apjomu, lai sagatavotu kvalitatīvu ūdens bilanci</t>
  </si>
  <si>
    <t>Piezīme: Respondents nav sniedzis pietiekamu datu apjomu, lai sagatavotu kvalitatīvu notekūdeņu bilanci</t>
  </si>
</sst>
</file>

<file path=xl/styles.xml><?xml version="1.0" encoding="utf-8"?>
<styleSheet xmlns="http://schemas.openxmlformats.org/spreadsheetml/2006/main">
  <numFmts count="2">
    <numFmt numFmtId="164" formatCode="0.0%"/>
    <numFmt numFmtId="165" formatCode="0.0"/>
  </numFmts>
  <fonts count="13">
    <font>
      <sz val="11"/>
      <color theme="1"/>
      <name val="Calibri"/>
      <family val="2"/>
      <charset val="186"/>
      <scheme val="minor"/>
    </font>
    <font>
      <sz val="11"/>
      <color theme="1"/>
      <name val="Times New Roman"/>
      <family val="1"/>
      <charset val="186"/>
    </font>
    <font>
      <sz val="12"/>
      <color theme="1"/>
      <name val="Times New Roman"/>
      <family val="1"/>
      <charset val="186"/>
    </font>
    <font>
      <b/>
      <sz val="12"/>
      <color theme="1"/>
      <name val="Times New Roman"/>
      <family val="1"/>
      <charset val="186"/>
    </font>
    <font>
      <b/>
      <sz val="14"/>
      <color theme="1"/>
      <name val="Times New Roman"/>
      <family val="1"/>
      <charset val="186"/>
    </font>
    <font>
      <b/>
      <sz val="12"/>
      <color theme="1"/>
      <name val="Calibri"/>
      <family val="2"/>
      <charset val="186"/>
      <scheme val="minor"/>
    </font>
    <font>
      <i/>
      <sz val="12"/>
      <color theme="1"/>
      <name val="Times New Roman"/>
      <family val="1"/>
      <charset val="186"/>
    </font>
    <font>
      <b/>
      <i/>
      <sz val="12"/>
      <color theme="1"/>
      <name val="Times New Roman"/>
      <family val="1"/>
      <charset val="186"/>
    </font>
    <font>
      <sz val="14"/>
      <color theme="1"/>
      <name val="Times New Roman"/>
      <family val="1"/>
      <charset val="186"/>
    </font>
    <font>
      <sz val="12"/>
      <color theme="1"/>
      <name val="Times New Roman"/>
      <family val="1"/>
    </font>
    <font>
      <sz val="11"/>
      <color indexed="8"/>
      <name val="Times New Roman"/>
      <family val="1"/>
    </font>
    <font>
      <sz val="12"/>
      <color theme="1"/>
      <name val="Calibri"/>
      <family val="2"/>
      <charset val="186"/>
      <scheme val="minor"/>
    </font>
    <font>
      <sz val="12"/>
      <name val="Times New Roman"/>
      <family val="1"/>
      <charset val="186"/>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
    <xf numFmtId="0" fontId="0" fillId="0" borderId="0"/>
  </cellStyleXfs>
  <cellXfs count="133">
    <xf numFmtId="0" fontId="0" fillId="0" borderId="0" xfId="0"/>
    <xf numFmtId="0" fontId="4" fillId="0" borderId="0" xfId="0" applyFont="1" applyFill="1"/>
    <xf numFmtId="0" fontId="1" fillId="0" borderId="0" xfId="0" applyFont="1" applyFill="1" applyAlignment="1">
      <alignment horizontal="center"/>
    </xf>
    <xf numFmtId="0" fontId="1" fillId="0" borderId="0" xfId="0" applyFont="1" applyFill="1"/>
    <xf numFmtId="0" fontId="3" fillId="0" borderId="0" xfId="0" applyFont="1" applyFill="1"/>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center" vertical="center" wrapText="1"/>
    </xf>
    <xf numFmtId="0" fontId="2" fillId="0" borderId="0" xfId="0" applyFont="1" applyFill="1" applyAlignment="1">
      <alignment vertical="top" wrapText="1"/>
    </xf>
    <xf numFmtId="0" fontId="4" fillId="0" borderId="0" xfId="0" applyFont="1" applyFill="1" applyAlignment="1">
      <alignment vertical="top"/>
    </xf>
    <xf numFmtId="9" fontId="2" fillId="0" borderId="1" xfId="0" applyNumberFormat="1" applyFont="1" applyFill="1" applyBorder="1" applyAlignment="1">
      <alignment vertical="top" wrapText="1"/>
    </xf>
    <xf numFmtId="9" fontId="2" fillId="0" borderId="1" xfId="0" applyNumberFormat="1" applyFont="1" applyFill="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horizontal="left" vertical="top"/>
    </xf>
    <xf numFmtId="0" fontId="2" fillId="0" borderId="0" xfId="0" applyFont="1" applyFill="1" applyAlignment="1">
      <alignment horizontal="center" vertical="top" wrapText="1"/>
    </xf>
    <xf numFmtId="0" fontId="3" fillId="0" borderId="0" xfId="0" applyFont="1" applyFill="1" applyBorder="1" applyAlignment="1">
      <alignment vertical="top"/>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alignment horizontal="right"/>
    </xf>
    <xf numFmtId="165" fontId="2" fillId="0" borderId="0" xfId="0" applyNumberFormat="1" applyFont="1" applyFill="1" applyBorder="1"/>
    <xf numFmtId="1" fontId="2" fillId="0" borderId="0" xfId="0" applyNumberFormat="1" applyFont="1" applyFill="1" applyBorder="1"/>
    <xf numFmtId="0" fontId="6" fillId="0" borderId="0" xfId="0" applyFont="1" applyFill="1" applyBorder="1" applyAlignment="1">
      <alignment horizontal="left"/>
    </xf>
    <xf numFmtId="0" fontId="7" fillId="0" borderId="0" xfId="0" applyFont="1" applyFill="1" applyBorder="1" applyAlignment="1">
      <alignment vertical="top"/>
    </xf>
    <xf numFmtId="0" fontId="6" fillId="0" borderId="0" xfId="0" applyFont="1" applyFill="1" applyBorder="1" applyAlignment="1">
      <alignment horizontal="center"/>
    </xf>
    <xf numFmtId="1" fontId="6" fillId="0" borderId="0" xfId="0" applyNumberFormat="1" applyFont="1" applyFill="1"/>
    <xf numFmtId="0" fontId="6" fillId="0" borderId="0" xfId="0" applyFont="1" applyFill="1"/>
    <xf numFmtId="0" fontId="3" fillId="0" borderId="0" xfId="0" applyFont="1" applyFill="1" applyBorder="1" applyAlignment="1">
      <alignment horizontal="center"/>
    </xf>
    <xf numFmtId="0" fontId="3" fillId="0" borderId="0" xfId="0" applyFont="1" applyFill="1" applyBorder="1"/>
    <xf numFmtId="165" fontId="3" fillId="0" borderId="0" xfId="0" applyNumberFormat="1" applyFont="1" applyFill="1" applyBorder="1" applyAlignment="1">
      <alignment horizontal="left"/>
    </xf>
    <xf numFmtId="0" fontId="3" fillId="0" borderId="0" xfId="0" applyFont="1" applyFill="1" applyBorder="1" applyAlignment="1">
      <alignment horizontal="left"/>
    </xf>
    <xf numFmtId="165" fontId="3" fillId="0" borderId="0" xfId="0" applyNumberFormat="1" applyFont="1" applyFill="1" applyBorder="1" applyAlignment="1">
      <alignment horizontal="center"/>
    </xf>
    <xf numFmtId="0" fontId="2"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0" xfId="0" applyFont="1" applyFill="1" applyBorder="1" applyAlignment="1">
      <alignment vertical="top" wrapText="1"/>
    </xf>
    <xf numFmtId="0" fontId="4" fillId="0" borderId="0" xfId="0" applyFont="1" applyFill="1" applyAlignment="1">
      <alignment horizontal="left"/>
    </xf>
    <xf numFmtId="0" fontId="8" fillId="0" borderId="0" xfId="0" applyFont="1" applyFill="1" applyAlignment="1">
      <alignment vertical="top" wrapText="1"/>
    </xf>
    <xf numFmtId="0" fontId="2" fillId="0" borderId="0" xfId="0" applyFont="1"/>
    <xf numFmtId="49" fontId="2" fillId="0" borderId="1" xfId="0" applyNumberFormat="1" applyFont="1" applyFill="1" applyBorder="1" applyAlignment="1">
      <alignment vertical="top" wrapText="1"/>
    </xf>
    <xf numFmtId="49" fontId="2" fillId="0" borderId="0" xfId="0" applyNumberFormat="1" applyFont="1" applyFill="1" applyAlignment="1">
      <alignment vertical="top" wrapText="1"/>
    </xf>
    <xf numFmtId="49" fontId="2" fillId="0" borderId="0" xfId="0" applyNumberFormat="1" applyFont="1"/>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0" xfId="0" applyFont="1" applyFill="1" applyBorder="1" applyAlignment="1">
      <alignment horizontal="center" vertical="top" wrapText="1"/>
    </xf>
    <xf numFmtId="9" fontId="2" fillId="0" borderId="0" xfId="0" applyNumberFormat="1" applyFont="1" applyFill="1" applyBorder="1" applyAlignment="1">
      <alignment vertical="top" wrapText="1"/>
    </xf>
    <xf numFmtId="9" fontId="2" fillId="0" borderId="0" xfId="0" applyNumberFormat="1"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9" xfId="0" applyFont="1" applyFill="1" applyBorder="1" applyAlignment="1">
      <alignment vertical="top" wrapText="1"/>
    </xf>
    <xf numFmtId="0" fontId="2" fillId="0" borderId="4" xfId="0" applyFont="1" applyFill="1" applyBorder="1" applyAlignment="1">
      <alignment vertical="top" wrapText="1"/>
    </xf>
    <xf numFmtId="0" fontId="2" fillId="0" borderId="6" xfId="0" applyFont="1" applyFill="1" applyBorder="1" applyAlignment="1">
      <alignment vertical="top" wrapText="1"/>
    </xf>
    <xf numFmtId="0" fontId="2" fillId="2" borderId="3" xfId="0" applyFont="1" applyFill="1" applyBorder="1" applyAlignment="1">
      <alignment horizontal="center" vertical="top"/>
    </xf>
    <xf numFmtId="0" fontId="2" fillId="2" borderId="11" xfId="0" applyFont="1" applyFill="1" applyBorder="1" applyAlignment="1">
      <alignment vertical="top"/>
    </xf>
    <xf numFmtId="0" fontId="2" fillId="2" borderId="13" xfId="0" applyFont="1" applyFill="1" applyBorder="1" applyAlignment="1">
      <alignment horizontal="right" vertical="top"/>
    </xf>
    <xf numFmtId="0" fontId="2" fillId="2" borderId="13" xfId="0" applyFont="1" applyFill="1" applyBorder="1" applyAlignment="1">
      <alignment vertical="top"/>
    </xf>
    <xf numFmtId="0" fontId="0" fillId="2" borderId="12" xfId="0" applyFill="1" applyBorder="1" applyAlignment="1">
      <alignment vertical="top"/>
    </xf>
    <xf numFmtId="0" fontId="2" fillId="2" borderId="0" xfId="0" applyFont="1" applyFill="1" applyBorder="1" applyAlignment="1">
      <alignment vertical="top"/>
    </xf>
    <xf numFmtId="0" fontId="10" fillId="0" borderId="4"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6" xfId="0" applyFont="1" applyFill="1" applyBorder="1" applyAlignment="1">
      <alignment vertical="top" wrapText="1"/>
    </xf>
    <xf numFmtId="0" fontId="12" fillId="0" borderId="1" xfId="0" applyFont="1" applyFill="1" applyBorder="1"/>
    <xf numFmtId="0" fontId="12" fillId="0" borderId="1" xfId="0" applyFont="1" applyFill="1" applyBorder="1" applyAlignment="1">
      <alignment horizontal="center"/>
    </xf>
    <xf numFmtId="0" fontId="2" fillId="0" borderId="1" xfId="0" applyFont="1" applyFill="1" applyBorder="1" applyAlignment="1">
      <alignment horizontal="center"/>
    </xf>
    <xf numFmtId="0" fontId="2" fillId="0" borderId="1" xfId="0" applyFont="1" applyFill="1" applyBorder="1"/>
    <xf numFmtId="165" fontId="2" fillId="0" borderId="1" xfId="0" applyNumberFormat="1" applyFont="1" applyFill="1" applyBorder="1"/>
    <xf numFmtId="1" fontId="2" fillId="0" borderId="1" xfId="0" applyNumberFormat="1" applyFont="1" applyFill="1" applyBorder="1"/>
    <xf numFmtId="0" fontId="2" fillId="0" borderId="1" xfId="0" applyFont="1" applyFill="1" applyBorder="1" applyAlignment="1">
      <alignment horizontal="right"/>
    </xf>
    <xf numFmtId="1" fontId="2" fillId="0" borderId="1" xfId="0" applyNumberFormat="1" applyFont="1" applyFill="1" applyBorder="1" applyAlignment="1">
      <alignment horizontal="center"/>
    </xf>
    <xf numFmtId="164" fontId="2" fillId="0" borderId="1" xfId="0" applyNumberFormat="1" applyFont="1" applyFill="1" applyBorder="1"/>
    <xf numFmtId="2" fontId="2" fillId="0" borderId="1" xfId="0" applyNumberFormat="1" applyFont="1" applyFill="1" applyBorder="1"/>
    <xf numFmtId="1" fontId="2" fillId="0" borderId="4" xfId="0" applyNumberFormat="1" applyFont="1" applyFill="1" applyBorder="1" applyAlignment="1">
      <alignment horizontal="right"/>
    </xf>
    <xf numFmtId="1" fontId="2" fillId="0" borderId="6" xfId="0" applyNumberFormat="1" applyFont="1" applyFill="1" applyBorder="1"/>
    <xf numFmtId="1" fontId="2" fillId="0" borderId="6" xfId="0" applyNumberFormat="1" applyFont="1" applyFill="1" applyBorder="1" applyAlignment="1">
      <alignment horizontal="right"/>
    </xf>
    <xf numFmtId="1" fontId="2" fillId="0" borderId="0" xfId="0" applyNumberFormat="1" applyFont="1" applyFill="1"/>
    <xf numFmtId="9" fontId="2" fillId="0" borderId="1" xfId="0" applyNumberFormat="1" applyFont="1" applyFill="1" applyBorder="1" applyAlignment="1">
      <alignment horizontal="center"/>
    </xf>
    <xf numFmtId="0" fontId="6" fillId="0" borderId="0" xfId="0" applyFont="1" applyFill="1" applyBorder="1"/>
    <xf numFmtId="0" fontId="9" fillId="0" borderId="1" xfId="0" applyFont="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1" fillId="0" borderId="1" xfId="0" applyFont="1" applyFill="1" applyBorder="1" applyAlignment="1">
      <alignment wrapText="1"/>
    </xf>
    <xf numFmtId="0" fontId="11" fillId="0" borderId="2" xfId="0" applyFont="1" applyFill="1" applyBorder="1" applyAlignment="1">
      <alignment wrapText="1"/>
    </xf>
    <xf numFmtId="0" fontId="2" fillId="0" borderId="1" xfId="0" applyFont="1" applyFill="1" applyBorder="1" applyAlignment="1">
      <alignment horizontal="center" vertical="top" wrapText="1"/>
    </xf>
    <xf numFmtId="0" fontId="11" fillId="0" borderId="1" xfId="0" applyFont="1" applyFill="1" applyBorder="1"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6" xfId="0" applyFont="1" applyFill="1" applyBorder="1" applyAlignment="1">
      <alignment vertical="top" wrapText="1"/>
    </xf>
    <xf numFmtId="0" fontId="2" fillId="0"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left" vertical="top" wrapText="1"/>
    </xf>
    <xf numFmtId="0" fontId="4" fillId="0" borderId="0" xfId="0" applyFont="1" applyFill="1" applyAlignment="1">
      <alignment vertical="top" wrapText="1"/>
    </xf>
    <xf numFmtId="0" fontId="11" fillId="0" borderId="2" xfId="0" applyFont="1" applyFill="1" applyBorder="1" applyAlignment="1">
      <alignment vertical="top" wrapText="1"/>
    </xf>
    <xf numFmtId="0" fontId="2" fillId="0" borderId="4" xfId="0" applyFont="1" applyFill="1" applyBorder="1" applyAlignment="1">
      <alignment vertical="top" wrapText="1"/>
    </xf>
    <xf numFmtId="0" fontId="0" fillId="0" borderId="6" xfId="0" applyFill="1" applyBorder="1" applyAlignment="1">
      <alignment vertical="top" wrapText="1"/>
    </xf>
    <xf numFmtId="0" fontId="2" fillId="0" borderId="6" xfId="0" applyFont="1" applyFill="1" applyBorder="1" applyAlignment="1">
      <alignment vertical="top" wrapText="1"/>
    </xf>
    <xf numFmtId="0" fontId="2" fillId="0" borderId="3" xfId="0" applyFont="1" applyFill="1" applyBorder="1" applyAlignment="1">
      <alignment horizontal="center" wrapText="1"/>
    </xf>
    <xf numFmtId="0" fontId="2" fillId="0" borderId="3" xfId="0" applyFont="1" applyFill="1" applyBorder="1" applyAlignment="1">
      <alignment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0" fillId="0" borderId="11" xfId="0" applyFill="1" applyBorder="1" applyAlignment="1">
      <alignment horizontal="center" wrapText="1"/>
    </xf>
    <xf numFmtId="0" fontId="0" fillId="0" borderId="12" xfId="0" applyFill="1" applyBorder="1" applyAlignment="1">
      <alignment horizontal="center"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0" fillId="0" borderId="6" xfId="0" applyFill="1" applyBorder="1" applyAlignment="1">
      <alignment horizontal="center" vertical="top" wrapText="1"/>
    </xf>
    <xf numFmtId="0" fontId="0" fillId="0" borderId="3" xfId="0" applyFill="1" applyBorder="1" applyAlignment="1">
      <alignment wrapText="1"/>
    </xf>
    <xf numFmtId="0" fontId="3" fillId="0" borderId="2" xfId="0" applyFont="1" applyFill="1" applyBorder="1" applyAlignment="1">
      <alignment vertical="top"/>
    </xf>
    <xf numFmtId="0" fontId="3" fillId="0" borderId="7" xfId="0" applyFont="1" applyFill="1" applyBorder="1" applyAlignment="1">
      <alignment vertical="top"/>
    </xf>
    <xf numFmtId="0" fontId="3" fillId="0" borderId="3" xfId="0" applyFont="1" applyFill="1" applyBorder="1" applyAlignment="1">
      <alignment vertical="top"/>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8" xfId="0" applyFont="1" applyFill="1" applyBorder="1" applyAlignment="1">
      <alignment horizontal="left"/>
    </xf>
    <xf numFmtId="0" fontId="0" fillId="0" borderId="8" xfId="0" applyFill="1" applyBorder="1" applyAlignment="1"/>
    <xf numFmtId="0" fontId="0" fillId="0" borderId="6" xfId="0" applyFill="1" applyBorder="1" applyAlignment="1">
      <alignment horizontal="center" vertical="center" wrapText="1"/>
    </xf>
    <xf numFmtId="1" fontId="2" fillId="0" borderId="4" xfId="0" applyNumberFormat="1" applyFont="1" applyFill="1" applyBorder="1" applyAlignment="1">
      <alignment horizontal="center"/>
    </xf>
    <xf numFmtId="0" fontId="2" fillId="0" borderId="6" xfId="0" applyFont="1" applyFill="1" applyBorder="1" applyAlignment="1">
      <alignment horizontal="center"/>
    </xf>
    <xf numFmtId="165" fontId="3" fillId="0" borderId="0" xfId="0" applyNumberFormat="1" applyFont="1" applyFill="1" applyBorder="1" applyAlignment="1">
      <alignment horizontal="left" wrapText="1"/>
    </xf>
    <xf numFmtId="0" fontId="0" fillId="0" borderId="0" xfId="0" applyFill="1" applyAlignment="1"/>
    <xf numFmtId="0" fontId="6" fillId="0" borderId="0" xfId="0" applyFont="1" applyFill="1" applyBorder="1" applyAlignment="1">
      <alignment horizontal="left"/>
    </xf>
    <xf numFmtId="0" fontId="2" fillId="0" borderId="1" xfId="0" applyFont="1" applyFill="1" applyBorder="1" applyAlignment="1">
      <alignment vertical="center" wrapText="1"/>
    </xf>
    <xf numFmtId="0" fontId="2" fillId="0" borderId="1" xfId="0" applyFont="1" applyFill="1" applyBorder="1" applyAlignment="1">
      <alignment wrapText="1"/>
    </xf>
    <xf numFmtId="49" fontId="2" fillId="0" borderId="1" xfId="0" applyNumberFormat="1" applyFont="1" applyFill="1" applyBorder="1" applyAlignment="1">
      <alignment horizontal="center" vertical="center" wrapText="1"/>
    </xf>
    <xf numFmtId="49" fontId="0" fillId="0" borderId="1" xfId="0" applyNumberFormat="1" applyBorder="1" applyAlignment="1">
      <alignment wrapText="1"/>
    </xf>
  </cellXfs>
  <cellStyles count="1">
    <cellStyle name="Normal" xfId="0" builtinId="0"/>
  </cellStyles>
  <dxfs count="0"/>
  <tableStyles count="0" defaultTableStyle="TableStyleMedium9" defaultPivotStyle="PivotStyleLight16"/>
  <colors>
    <mruColors>
      <color rgb="FF7F8081"/>
      <color rgb="FFDDDDDD"/>
      <color rgb="FFD8DDE2"/>
      <color rgb="FF99CC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M16"/>
  <sheetViews>
    <sheetView workbookViewId="0">
      <selection activeCell="B17" sqref="B17"/>
    </sheetView>
  </sheetViews>
  <sheetFormatPr defaultRowHeight="15.75"/>
  <cols>
    <col min="1" max="1" width="6" style="8" customWidth="1"/>
    <col min="2" max="2" width="19.140625" style="8" customWidth="1"/>
    <col min="3" max="5" width="8.85546875" style="8" customWidth="1"/>
    <col min="6" max="9" width="9.5703125" style="8" customWidth="1"/>
    <col min="10" max="10" width="9.140625" style="8"/>
    <col min="11" max="11" width="8.28515625" style="8" customWidth="1"/>
    <col min="12" max="16384" width="9.140625" style="8"/>
  </cols>
  <sheetData>
    <row r="1" spans="1:13" ht="18.75">
      <c r="A1" s="96" t="s">
        <v>32</v>
      </c>
      <c r="B1" s="96"/>
      <c r="C1" s="96"/>
      <c r="D1" s="96"/>
      <c r="E1" s="96"/>
      <c r="F1" s="96"/>
      <c r="G1" s="96"/>
      <c r="H1" s="96"/>
      <c r="I1" s="96"/>
      <c r="J1" s="96"/>
      <c r="K1" s="96"/>
      <c r="L1" s="96"/>
      <c r="M1" s="96"/>
    </row>
    <row r="2" spans="1:13" ht="18.75">
      <c r="A2" s="9" t="s">
        <v>101</v>
      </c>
    </row>
    <row r="3" spans="1:13" s="7" customFormat="1" ht="36" customHeight="1">
      <c r="A3" s="82" t="s">
        <v>0</v>
      </c>
      <c r="B3" s="82" t="s">
        <v>1</v>
      </c>
      <c r="C3" s="82" t="s">
        <v>2</v>
      </c>
      <c r="D3" s="82"/>
      <c r="E3" s="82"/>
      <c r="F3" s="82" t="s">
        <v>3</v>
      </c>
      <c r="G3" s="82"/>
      <c r="H3" s="82"/>
      <c r="I3" s="82"/>
      <c r="J3" s="82" t="s">
        <v>8</v>
      </c>
      <c r="K3" s="82"/>
      <c r="L3" s="82"/>
      <c r="M3" s="82"/>
    </row>
    <row r="4" spans="1:13" ht="31.5" customHeight="1">
      <c r="A4" s="83"/>
      <c r="B4" s="84"/>
      <c r="C4" s="86" t="s">
        <v>29</v>
      </c>
      <c r="D4" s="86" t="s">
        <v>30</v>
      </c>
      <c r="E4" s="86" t="s">
        <v>31</v>
      </c>
      <c r="F4" s="86" t="s">
        <v>4</v>
      </c>
      <c r="G4" s="86"/>
      <c r="H4" s="88" t="s">
        <v>5</v>
      </c>
      <c r="I4" s="89"/>
      <c r="J4" s="86" t="s">
        <v>4</v>
      </c>
      <c r="K4" s="86"/>
      <c r="L4" s="88" t="s">
        <v>5</v>
      </c>
      <c r="M4" s="89"/>
    </row>
    <row r="5" spans="1:13">
      <c r="A5" s="85"/>
      <c r="B5" s="85"/>
      <c r="C5" s="97"/>
      <c r="D5" s="87"/>
      <c r="E5" s="87"/>
      <c r="F5" s="62" t="s">
        <v>6</v>
      </c>
      <c r="G5" s="62" t="s">
        <v>7</v>
      </c>
      <c r="H5" s="62" t="s">
        <v>6</v>
      </c>
      <c r="I5" s="62" t="s">
        <v>7</v>
      </c>
      <c r="J5" s="62" t="s">
        <v>6</v>
      </c>
      <c r="K5" s="62" t="s">
        <v>7</v>
      </c>
      <c r="L5" s="62" t="s">
        <v>6</v>
      </c>
      <c r="M5" s="62" t="s">
        <v>7</v>
      </c>
    </row>
    <row r="6" spans="1:13">
      <c r="A6" s="62">
        <v>1</v>
      </c>
      <c r="B6" s="65" t="s">
        <v>73</v>
      </c>
      <c r="C6" s="66">
        <v>231</v>
      </c>
      <c r="D6" s="64">
        <v>330</v>
      </c>
      <c r="E6" s="61">
        <v>320</v>
      </c>
      <c r="F6" s="61">
        <v>297</v>
      </c>
      <c r="G6" s="10">
        <f>F6/D6</f>
        <v>0.9</v>
      </c>
      <c r="H6" s="62">
        <v>312</v>
      </c>
      <c r="I6" s="10">
        <f>H6/D6</f>
        <v>0.94545454545454544</v>
      </c>
      <c r="J6" s="61">
        <v>265</v>
      </c>
      <c r="K6" s="10">
        <f>J6/D6</f>
        <v>0.80303030303030298</v>
      </c>
      <c r="L6" s="62">
        <v>312</v>
      </c>
      <c r="M6" s="11">
        <f>L6/D6</f>
        <v>0.94545454545454544</v>
      </c>
    </row>
    <row r="7" spans="1:13">
      <c r="A7" s="62">
        <v>2</v>
      </c>
      <c r="B7" s="65" t="s">
        <v>74</v>
      </c>
      <c r="C7" s="66">
        <v>208</v>
      </c>
      <c r="D7" s="64">
        <v>133</v>
      </c>
      <c r="E7" s="61">
        <v>170</v>
      </c>
      <c r="F7" s="61">
        <v>106</v>
      </c>
      <c r="G7" s="10">
        <f>F7/E7</f>
        <v>0.62352941176470589</v>
      </c>
      <c r="H7" s="62">
        <f>+F7</f>
        <v>106</v>
      </c>
      <c r="I7" s="10">
        <f>H7/E7</f>
        <v>0.62352941176470589</v>
      </c>
      <c r="J7" s="61">
        <v>106</v>
      </c>
      <c r="K7" s="10">
        <f>J7/E7</f>
        <v>0.62352941176470589</v>
      </c>
      <c r="L7" s="62">
        <f>+J7</f>
        <v>106</v>
      </c>
      <c r="M7" s="11">
        <f>L7/E7</f>
        <v>0.62352941176470589</v>
      </c>
    </row>
    <row r="8" spans="1:13" ht="18.75" customHeight="1">
      <c r="A8" s="42"/>
      <c r="B8" s="95" t="s">
        <v>87</v>
      </c>
      <c r="C8" s="95"/>
      <c r="D8" s="95"/>
      <c r="E8" s="95"/>
      <c r="F8" s="95"/>
      <c r="G8" s="95"/>
      <c r="H8" s="95"/>
      <c r="I8" s="95"/>
      <c r="J8" s="95"/>
      <c r="K8" s="95"/>
      <c r="L8" s="95"/>
      <c r="M8" s="44"/>
    </row>
    <row r="9" spans="1:13" hidden="1">
      <c r="A9" s="42"/>
      <c r="B9" s="33"/>
      <c r="C9" s="33"/>
      <c r="D9" s="33"/>
      <c r="E9" s="33"/>
      <c r="F9" s="33"/>
      <c r="G9" s="43"/>
      <c r="H9" s="42"/>
      <c r="I9" s="43"/>
      <c r="J9" s="33"/>
      <c r="K9" s="43"/>
      <c r="L9" s="42"/>
      <c r="M9" s="44"/>
    </row>
    <row r="10" spans="1:13" hidden="1">
      <c r="A10" s="42"/>
      <c r="B10" s="33"/>
      <c r="C10" s="33"/>
      <c r="D10" s="33"/>
      <c r="E10" s="33"/>
      <c r="F10" s="33"/>
      <c r="G10" s="43"/>
      <c r="H10" s="42"/>
      <c r="I10" s="43"/>
      <c r="J10" s="33"/>
      <c r="K10" s="43"/>
      <c r="L10" s="42"/>
      <c r="M10" s="44"/>
    </row>
    <row r="11" spans="1:13" ht="9" customHeight="1"/>
    <row r="12" spans="1:13" ht="35.25" customHeight="1">
      <c r="A12" s="82" t="s">
        <v>0</v>
      </c>
      <c r="B12" s="82" t="s">
        <v>1</v>
      </c>
      <c r="C12" s="86" t="s">
        <v>36</v>
      </c>
      <c r="D12" s="86"/>
      <c r="E12" s="86"/>
      <c r="F12" s="87"/>
      <c r="G12" s="88" t="s">
        <v>38</v>
      </c>
      <c r="H12" s="92"/>
      <c r="I12" s="89"/>
    </row>
    <row r="13" spans="1:13">
      <c r="A13" s="83"/>
      <c r="B13" s="84"/>
      <c r="C13" s="88" t="s">
        <v>10</v>
      </c>
      <c r="D13" s="90"/>
      <c r="E13" s="88" t="s">
        <v>11</v>
      </c>
      <c r="F13" s="91"/>
      <c r="G13" s="93" t="s">
        <v>44</v>
      </c>
      <c r="H13" s="93" t="s">
        <v>39</v>
      </c>
      <c r="I13" s="93" t="s">
        <v>45</v>
      </c>
    </row>
    <row r="14" spans="1:13" ht="47.25">
      <c r="A14" s="84"/>
      <c r="B14" s="85"/>
      <c r="C14" s="32" t="s">
        <v>37</v>
      </c>
      <c r="D14" s="62" t="s">
        <v>48</v>
      </c>
      <c r="E14" s="62" t="s">
        <v>37</v>
      </c>
      <c r="F14" s="62" t="s">
        <v>48</v>
      </c>
      <c r="G14" s="94"/>
      <c r="H14" s="94"/>
      <c r="I14" s="94"/>
    </row>
    <row r="15" spans="1:13">
      <c r="A15" s="62">
        <v>1</v>
      </c>
      <c r="B15" s="65" t="str">
        <f>B6</f>
        <v>Mālupe</v>
      </c>
      <c r="C15" s="66">
        <v>6</v>
      </c>
      <c r="D15" s="63">
        <v>2</v>
      </c>
      <c r="E15" s="62">
        <v>5</v>
      </c>
      <c r="F15" s="62">
        <v>2</v>
      </c>
      <c r="G15" s="11">
        <v>1</v>
      </c>
      <c r="H15" s="11">
        <v>1</v>
      </c>
      <c r="I15" s="11">
        <v>1</v>
      </c>
      <c r="J15" s="12"/>
    </row>
    <row r="16" spans="1:13">
      <c r="A16" s="62">
        <v>2</v>
      </c>
      <c r="B16" s="65" t="str">
        <f>B7</f>
        <v>Jaunzemi</v>
      </c>
      <c r="C16" s="66">
        <v>4</v>
      </c>
      <c r="D16" s="63">
        <v>4</v>
      </c>
      <c r="E16" s="62">
        <v>4</v>
      </c>
      <c r="F16" s="62">
        <v>4</v>
      </c>
      <c r="G16" s="11">
        <v>0</v>
      </c>
      <c r="H16" s="11">
        <v>0</v>
      </c>
      <c r="I16" s="11">
        <v>0</v>
      </c>
      <c r="J16" s="12"/>
    </row>
  </sheetData>
  <mergeCells count="23">
    <mergeCell ref="A1:M1"/>
    <mergeCell ref="C3:E3"/>
    <mergeCell ref="F3:I3"/>
    <mergeCell ref="F4:G4"/>
    <mergeCell ref="H4:I4"/>
    <mergeCell ref="A3:A5"/>
    <mergeCell ref="B3:B5"/>
    <mergeCell ref="C4:C5"/>
    <mergeCell ref="A12:A14"/>
    <mergeCell ref="B12:B14"/>
    <mergeCell ref="E4:E5"/>
    <mergeCell ref="J3:M3"/>
    <mergeCell ref="J4:K4"/>
    <mergeCell ref="L4:M4"/>
    <mergeCell ref="D4:D5"/>
    <mergeCell ref="C12:F12"/>
    <mergeCell ref="C13:D13"/>
    <mergeCell ref="E13:F13"/>
    <mergeCell ref="G12:I12"/>
    <mergeCell ref="G13:G14"/>
    <mergeCell ref="H13:H14"/>
    <mergeCell ref="I13:I14"/>
    <mergeCell ref="B8:L8"/>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J8"/>
  <sheetViews>
    <sheetView workbookViewId="0"/>
  </sheetViews>
  <sheetFormatPr defaultRowHeight="15.75"/>
  <cols>
    <col min="1" max="1" width="6" style="14" customWidth="1"/>
    <col min="2" max="2" width="18.140625" style="8" customWidth="1"/>
    <col min="3" max="3" width="8" style="8" customWidth="1"/>
    <col min="4" max="4" width="13.5703125" style="8" customWidth="1"/>
    <col min="5" max="5" width="5.5703125" style="8" customWidth="1"/>
    <col min="6" max="6" width="18.28515625" style="8" customWidth="1"/>
    <col min="7" max="7" width="23.5703125" style="8" customWidth="1"/>
    <col min="8" max="8" width="18.28515625" style="8" customWidth="1"/>
    <col min="9" max="9" width="8.28515625" style="8" customWidth="1"/>
    <col min="10" max="10" width="11.140625" style="8" customWidth="1"/>
    <col min="11" max="11" width="8.28515625" style="8" customWidth="1"/>
    <col min="12" max="16384" width="9.140625" style="8"/>
  </cols>
  <sheetData>
    <row r="1" spans="1:10" ht="18.75">
      <c r="A1" s="13" t="s">
        <v>33</v>
      </c>
    </row>
    <row r="2" spans="1:10" ht="18.75">
      <c r="A2" s="13" t="str">
        <f>+Nodrosinajums!A2</f>
        <v>Alūksnes novads</v>
      </c>
    </row>
    <row r="3" spans="1:10" s="7" customFormat="1" ht="39.75" customHeight="1">
      <c r="A3" s="93" t="s">
        <v>0</v>
      </c>
      <c r="B3" s="93" t="s">
        <v>1</v>
      </c>
      <c r="C3" s="93"/>
      <c r="D3" s="106" t="s">
        <v>9</v>
      </c>
      <c r="E3" s="107"/>
      <c r="F3" s="103" t="s">
        <v>12</v>
      </c>
      <c r="G3" s="104"/>
      <c r="H3" s="104"/>
      <c r="I3" s="104"/>
      <c r="J3" s="105"/>
    </row>
    <row r="4" spans="1:10" ht="34.5" customHeight="1">
      <c r="A4" s="101"/>
      <c r="B4" s="102"/>
      <c r="C4" s="113"/>
      <c r="D4" s="108"/>
      <c r="E4" s="109"/>
      <c r="F4" s="31" t="s">
        <v>13</v>
      </c>
      <c r="G4" s="31" t="s">
        <v>34</v>
      </c>
      <c r="H4" s="31" t="s">
        <v>14</v>
      </c>
      <c r="I4" s="88" t="s">
        <v>69</v>
      </c>
      <c r="J4" s="112"/>
    </row>
    <row r="5" spans="1:10" s="33" customFormat="1" ht="54" customHeight="1">
      <c r="A5" s="32">
        <v>1</v>
      </c>
      <c r="B5" s="41" t="str">
        <f>+Nodrosinajums!B6</f>
        <v>Mālupe</v>
      </c>
      <c r="C5" s="41" t="str">
        <f>+C7</f>
        <v>U,K</v>
      </c>
      <c r="D5" s="110" t="s">
        <v>75</v>
      </c>
      <c r="E5" s="111"/>
      <c r="F5" s="41" t="s">
        <v>67</v>
      </c>
      <c r="G5" s="40" t="s">
        <v>68</v>
      </c>
      <c r="H5" s="50" t="s">
        <v>75</v>
      </c>
      <c r="I5" s="98" t="s">
        <v>75</v>
      </c>
      <c r="J5" s="100"/>
    </row>
    <row r="6" spans="1:10" s="58" customFormat="1" ht="18" hidden="1" customHeight="1">
      <c r="A6" s="53"/>
      <c r="B6" s="54"/>
      <c r="C6" s="55" t="s">
        <v>72</v>
      </c>
      <c r="D6" s="56"/>
      <c r="E6" s="56"/>
      <c r="F6" s="56"/>
      <c r="G6" s="56"/>
      <c r="H6" s="56"/>
      <c r="I6" s="56"/>
      <c r="J6" s="57"/>
    </row>
    <row r="7" spans="1:10" s="33" customFormat="1" ht="65.25" customHeight="1">
      <c r="A7" s="48">
        <v>2</v>
      </c>
      <c r="B7" s="49" t="str">
        <f>+Nodrosinajums!B7</f>
        <v>Jaunzemi</v>
      </c>
      <c r="C7" s="51" t="s">
        <v>47</v>
      </c>
      <c r="D7" s="98" t="s">
        <v>88</v>
      </c>
      <c r="E7" s="100"/>
      <c r="F7" s="47" t="s">
        <v>89</v>
      </c>
      <c r="G7" s="49" t="s">
        <v>90</v>
      </c>
      <c r="H7" s="47" t="str">
        <f>+D7</f>
        <v>Ilzenes pagasta pārvalde</v>
      </c>
      <c r="I7" s="98" t="str">
        <f>+H7</f>
        <v>Ilzenes pagasta pārvalde</v>
      </c>
      <c r="J7" s="99"/>
    </row>
    <row r="8" spans="1:10" s="58" customFormat="1" ht="18" hidden="1" customHeight="1">
      <c r="A8" s="53"/>
      <c r="B8" s="54"/>
      <c r="C8" s="55" t="s">
        <v>72</v>
      </c>
      <c r="D8" s="56"/>
      <c r="E8" s="56"/>
      <c r="F8" s="56"/>
      <c r="G8" s="56"/>
      <c r="H8" s="56"/>
      <c r="I8" s="56"/>
      <c r="J8" s="57"/>
    </row>
  </sheetData>
  <mergeCells count="10">
    <mergeCell ref="I7:J7"/>
    <mergeCell ref="D7:E7"/>
    <mergeCell ref="A3:A4"/>
    <mergeCell ref="B3:B4"/>
    <mergeCell ref="F3:J3"/>
    <mergeCell ref="D3:E4"/>
    <mergeCell ref="D5:E5"/>
    <mergeCell ref="I4:J4"/>
    <mergeCell ref="I5:J5"/>
    <mergeCell ref="C3:C4"/>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N37"/>
  <sheetViews>
    <sheetView topLeftCell="B22" workbookViewId="0">
      <selection activeCell="F39" sqref="F39"/>
    </sheetView>
  </sheetViews>
  <sheetFormatPr defaultRowHeight="15"/>
  <cols>
    <col min="1" max="1" width="14.140625" style="3" hidden="1" customWidth="1"/>
    <col min="2" max="2" width="9.140625" style="2"/>
    <col min="3" max="3" width="10.140625" style="3" hidden="1" customWidth="1"/>
    <col min="4" max="7" width="10.85546875" style="3" customWidth="1"/>
    <col min="8" max="12" width="13.140625" style="3" customWidth="1"/>
    <col min="13" max="13" width="6.85546875" style="3" customWidth="1"/>
    <col min="14" max="14" width="9.140625" style="3" customWidth="1"/>
    <col min="15" max="16384" width="9.140625" style="3"/>
  </cols>
  <sheetData>
    <row r="1" spans="1:13" s="1" customFormat="1" ht="18.75">
      <c r="A1" s="1" t="s">
        <v>35</v>
      </c>
      <c r="B1" s="34" t="str">
        <f>+A1</f>
        <v>Ūdensapgādes un kanalizācijas pakalpojumu daudzums</v>
      </c>
    </row>
    <row r="2" spans="1:13" s="1" customFormat="1" ht="24" customHeight="1">
      <c r="A2" s="1" t="str">
        <f>+Nodrosinajums!A2</f>
        <v>Alūksnes novads</v>
      </c>
      <c r="B2" s="34" t="str">
        <f>Nodrosinajums!A2</f>
        <v>Alūksnes novads</v>
      </c>
    </row>
    <row r="3" spans="1:13" s="1" customFormat="1" ht="28.5" customHeight="1">
      <c r="A3" s="1" t="s">
        <v>49</v>
      </c>
      <c r="B3" s="34" t="str">
        <f>Nodrosinajums!B6</f>
        <v>Mālupe</v>
      </c>
    </row>
    <row r="4" spans="1:13" s="7" customFormat="1" ht="15.75">
      <c r="A4" s="82" t="s">
        <v>1</v>
      </c>
      <c r="B4" s="82" t="s">
        <v>15</v>
      </c>
      <c r="C4" s="82"/>
      <c r="D4" s="117" t="s">
        <v>10</v>
      </c>
      <c r="E4" s="118"/>
      <c r="F4" s="118"/>
      <c r="G4" s="118"/>
      <c r="H4" s="119"/>
      <c r="I4" s="119"/>
      <c r="J4" s="119"/>
      <c r="K4" s="119"/>
      <c r="L4" s="119"/>
      <c r="M4" s="120"/>
    </row>
    <row r="5" spans="1:13" s="7" customFormat="1" ht="33" customHeight="1">
      <c r="A5" s="82"/>
      <c r="B5" s="82"/>
      <c r="C5" s="82"/>
      <c r="D5" s="82" t="s">
        <v>16</v>
      </c>
      <c r="E5" s="82"/>
      <c r="F5" s="103" t="s">
        <v>22</v>
      </c>
      <c r="G5" s="105"/>
      <c r="H5" s="82" t="s">
        <v>19</v>
      </c>
      <c r="I5" s="82"/>
      <c r="J5" s="82"/>
      <c r="K5" s="82"/>
      <c r="L5" s="82"/>
      <c r="M5" s="82"/>
    </row>
    <row r="6" spans="1:13" s="7" customFormat="1" ht="33" customHeight="1">
      <c r="A6" s="82"/>
      <c r="B6" s="82"/>
      <c r="C6" s="82"/>
      <c r="D6" s="60" t="s">
        <v>17</v>
      </c>
      <c r="E6" s="60" t="s">
        <v>18</v>
      </c>
      <c r="F6" s="60" t="s">
        <v>17</v>
      </c>
      <c r="G6" s="60" t="s">
        <v>7</v>
      </c>
      <c r="H6" s="60" t="s">
        <v>21</v>
      </c>
      <c r="I6" s="60" t="s">
        <v>18</v>
      </c>
      <c r="J6" s="60" t="s">
        <v>20</v>
      </c>
      <c r="K6" s="60" t="s">
        <v>23</v>
      </c>
      <c r="L6" s="103" t="s">
        <v>41</v>
      </c>
      <c r="M6" s="123"/>
    </row>
    <row r="7" spans="1:13" s="6" customFormat="1" ht="15.75">
      <c r="A7" s="114"/>
      <c r="B7" s="67">
        <v>2008</v>
      </c>
      <c r="C7" s="68"/>
      <c r="D7" s="68">
        <v>9187</v>
      </c>
      <c r="E7" s="69">
        <f>+D7/365</f>
        <v>25.169863013698631</v>
      </c>
      <c r="F7" s="70" t="s">
        <v>28</v>
      </c>
      <c r="G7" s="70" t="s">
        <v>28</v>
      </c>
      <c r="H7" s="70" t="s">
        <v>28</v>
      </c>
      <c r="I7" s="70" t="s">
        <v>28</v>
      </c>
      <c r="J7" s="70" t="s">
        <v>28</v>
      </c>
      <c r="K7" s="70" t="s">
        <v>28</v>
      </c>
      <c r="L7" s="124" t="s">
        <v>28</v>
      </c>
      <c r="M7" s="125"/>
    </row>
    <row r="8" spans="1:13" s="6" customFormat="1" ht="15.75">
      <c r="A8" s="115"/>
      <c r="B8" s="67">
        <v>2009</v>
      </c>
      <c r="C8" s="68"/>
      <c r="D8" s="68">
        <v>9350</v>
      </c>
      <c r="E8" s="69">
        <f>+D8/365</f>
        <v>25.616438356164384</v>
      </c>
      <c r="F8" s="70" t="s">
        <v>28</v>
      </c>
      <c r="G8" s="70" t="s">
        <v>28</v>
      </c>
      <c r="H8" s="70" t="s">
        <v>28</v>
      </c>
      <c r="I8" s="70" t="s">
        <v>28</v>
      </c>
      <c r="J8" s="70" t="s">
        <v>28</v>
      </c>
      <c r="K8" s="70" t="s">
        <v>28</v>
      </c>
      <c r="L8" s="124" t="s">
        <v>28</v>
      </c>
      <c r="M8" s="125"/>
    </row>
    <row r="9" spans="1:13" s="6" customFormat="1" ht="15.75">
      <c r="A9" s="116"/>
      <c r="B9" s="67">
        <v>2010</v>
      </c>
      <c r="C9" s="68"/>
      <c r="D9" s="71">
        <v>16480</v>
      </c>
      <c r="E9" s="69">
        <f>+D9/365</f>
        <v>45.150684931506852</v>
      </c>
      <c r="F9" s="70">
        <f>D9/100*15</f>
        <v>2472</v>
      </c>
      <c r="G9" s="79">
        <v>0.15</v>
      </c>
      <c r="H9" s="70" t="s">
        <v>28</v>
      </c>
      <c r="I9" s="70" t="s">
        <v>28</v>
      </c>
      <c r="J9" s="70" t="s">
        <v>28</v>
      </c>
      <c r="K9" s="70" t="s">
        <v>28</v>
      </c>
      <c r="L9" s="124" t="s">
        <v>28</v>
      </c>
      <c r="M9" s="125"/>
    </row>
    <row r="10" spans="1:13" s="25" customFormat="1" ht="18.75" customHeight="1">
      <c r="A10" s="22"/>
      <c r="B10" s="121" t="s">
        <v>102</v>
      </c>
      <c r="C10" s="121"/>
      <c r="D10" s="121"/>
      <c r="E10" s="121"/>
      <c r="F10" s="121"/>
      <c r="G10" s="121"/>
      <c r="H10" s="121"/>
      <c r="I10" s="121"/>
      <c r="J10" s="121"/>
      <c r="K10" s="121"/>
      <c r="L10" s="121"/>
      <c r="M10" s="23"/>
    </row>
    <row r="11" spans="1:13" s="4" customFormat="1" ht="33.75" hidden="1" customHeight="1">
      <c r="A11" s="15"/>
      <c r="B11" s="15"/>
      <c r="C11" s="27"/>
      <c r="D11" s="15"/>
      <c r="E11" s="26"/>
      <c r="F11" s="126"/>
      <c r="G11" s="127"/>
      <c r="H11" s="127"/>
      <c r="I11" s="127"/>
      <c r="J11" s="127"/>
      <c r="K11" s="127"/>
      <c r="L11" s="127"/>
      <c r="M11" s="127"/>
    </row>
    <row r="12" spans="1:13" s="6" customFormat="1" ht="14.25" customHeight="1">
      <c r="B12" s="5"/>
    </row>
    <row r="13" spans="1:13" s="7" customFormat="1" ht="15.75">
      <c r="A13" s="82" t="s">
        <v>1</v>
      </c>
      <c r="B13" s="82" t="s">
        <v>15</v>
      </c>
      <c r="C13" s="82"/>
      <c r="D13" s="117" t="s">
        <v>11</v>
      </c>
      <c r="E13" s="118"/>
      <c r="F13" s="118"/>
      <c r="G13" s="118"/>
      <c r="H13" s="119"/>
      <c r="I13" s="119"/>
      <c r="J13" s="119"/>
      <c r="K13" s="119"/>
      <c r="L13" s="119"/>
      <c r="M13" s="120"/>
    </row>
    <row r="14" spans="1:13" s="7" customFormat="1" ht="57.75" customHeight="1">
      <c r="A14" s="82"/>
      <c r="B14" s="82"/>
      <c r="C14" s="82"/>
      <c r="D14" s="82" t="s">
        <v>40</v>
      </c>
      <c r="E14" s="82"/>
      <c r="F14" s="103" t="s">
        <v>24</v>
      </c>
      <c r="G14" s="105"/>
      <c r="H14" s="82" t="s">
        <v>26</v>
      </c>
      <c r="I14" s="82"/>
      <c r="J14" s="82"/>
      <c r="K14" s="82"/>
      <c r="L14" s="82"/>
      <c r="M14" s="82"/>
    </row>
    <row r="15" spans="1:13" s="7" customFormat="1" ht="33" customHeight="1">
      <c r="A15" s="82"/>
      <c r="B15" s="82"/>
      <c r="C15" s="82"/>
      <c r="D15" s="60" t="s">
        <v>17</v>
      </c>
      <c r="E15" s="60" t="s">
        <v>18</v>
      </c>
      <c r="F15" s="60" t="s">
        <v>17</v>
      </c>
      <c r="G15" s="60" t="s">
        <v>7</v>
      </c>
      <c r="H15" s="60" t="s">
        <v>21</v>
      </c>
      <c r="I15" s="60" t="str">
        <f>+I6</f>
        <v>m3/dnn</v>
      </c>
      <c r="J15" s="60" t="s">
        <v>27</v>
      </c>
      <c r="K15" s="60" t="s">
        <v>23</v>
      </c>
      <c r="L15" s="103" t="s">
        <v>42</v>
      </c>
      <c r="M15" s="123"/>
    </row>
    <row r="16" spans="1:13" s="6" customFormat="1" ht="15.75">
      <c r="A16" s="114"/>
      <c r="B16" s="67">
        <v>2008</v>
      </c>
      <c r="C16" s="68"/>
      <c r="D16" s="72">
        <v>5040</v>
      </c>
      <c r="E16" s="72">
        <f>D16/365</f>
        <v>13.808219178082192</v>
      </c>
      <c r="F16" s="72" t="s">
        <v>28</v>
      </c>
      <c r="G16" s="72" t="s">
        <v>28</v>
      </c>
      <c r="H16" s="72" t="s">
        <v>28</v>
      </c>
      <c r="I16" s="72" t="s">
        <v>28</v>
      </c>
      <c r="J16" s="72" t="s">
        <v>28</v>
      </c>
      <c r="K16" s="72" t="s">
        <v>28</v>
      </c>
      <c r="L16" s="124" t="s">
        <v>28</v>
      </c>
      <c r="M16" s="125"/>
    </row>
    <row r="17" spans="1:13" s="6" customFormat="1" ht="15.75">
      <c r="A17" s="115"/>
      <c r="B17" s="67">
        <v>2009</v>
      </c>
      <c r="C17" s="68"/>
      <c r="D17" s="72">
        <v>4410</v>
      </c>
      <c r="E17" s="72">
        <f>D17/365</f>
        <v>12.082191780821917</v>
      </c>
      <c r="F17" s="72" t="s">
        <v>28</v>
      </c>
      <c r="G17" s="72" t="s">
        <v>28</v>
      </c>
      <c r="H17" s="72" t="s">
        <v>28</v>
      </c>
      <c r="I17" s="72" t="s">
        <v>28</v>
      </c>
      <c r="J17" s="72" t="s">
        <v>28</v>
      </c>
      <c r="K17" s="72" t="s">
        <v>28</v>
      </c>
      <c r="L17" s="124" t="s">
        <v>28</v>
      </c>
      <c r="M17" s="125"/>
    </row>
    <row r="18" spans="1:13" s="6" customFormat="1" ht="15.75">
      <c r="A18" s="116"/>
      <c r="B18" s="67">
        <v>2010</v>
      </c>
      <c r="C18" s="68"/>
      <c r="D18" s="72">
        <v>5290</v>
      </c>
      <c r="E18" s="72">
        <f>D18/365</f>
        <v>14.493150684931507</v>
      </c>
      <c r="F18" s="72" t="s">
        <v>28</v>
      </c>
      <c r="G18" s="72" t="s">
        <v>28</v>
      </c>
      <c r="H18" s="72" t="s">
        <v>28</v>
      </c>
      <c r="I18" s="72" t="s">
        <v>28</v>
      </c>
      <c r="J18" s="72" t="s">
        <v>28</v>
      </c>
      <c r="K18" s="72" t="s">
        <v>28</v>
      </c>
      <c r="L18" s="124" t="s">
        <v>28</v>
      </c>
      <c r="M18" s="125"/>
    </row>
    <row r="19" spans="1:13" s="17" customFormat="1" ht="5.25" customHeight="1">
      <c r="A19" s="15"/>
      <c r="B19" s="21"/>
      <c r="D19" s="21"/>
      <c r="E19" s="19"/>
      <c r="F19" s="18"/>
      <c r="G19" s="18"/>
      <c r="H19" s="20"/>
      <c r="I19" s="20"/>
      <c r="J19" s="20"/>
      <c r="K19" s="19"/>
      <c r="L19" s="16"/>
      <c r="M19" s="16"/>
    </row>
    <row r="20" spans="1:13" s="80" customFormat="1" ht="18.75" customHeight="1">
      <c r="A20" s="22"/>
      <c r="B20" s="128" t="s">
        <v>103</v>
      </c>
      <c r="C20" s="128"/>
      <c r="D20" s="128"/>
      <c r="E20" s="128"/>
      <c r="F20" s="128"/>
      <c r="G20" s="128"/>
      <c r="H20" s="128"/>
      <c r="I20" s="128"/>
      <c r="J20" s="128"/>
      <c r="K20" s="128"/>
      <c r="L20" s="128"/>
      <c r="M20" s="23"/>
    </row>
    <row r="21" spans="1:13" s="6" customFormat="1" ht="30.75" customHeight="1">
      <c r="B21" s="34" t="str">
        <f>Nodrosinajums!B7</f>
        <v>Jaunzemi</v>
      </c>
    </row>
    <row r="22" spans="1:13" s="7" customFormat="1" ht="15.75">
      <c r="A22" s="82" t="s">
        <v>1</v>
      </c>
      <c r="B22" s="82" t="s">
        <v>15</v>
      </c>
      <c r="C22" s="82"/>
      <c r="D22" s="117" t="s">
        <v>10</v>
      </c>
      <c r="E22" s="118"/>
      <c r="F22" s="118"/>
      <c r="G22" s="118"/>
      <c r="H22" s="119"/>
      <c r="I22" s="119"/>
      <c r="J22" s="119"/>
      <c r="K22" s="119"/>
      <c r="L22" s="119"/>
      <c r="M22" s="120"/>
    </row>
    <row r="23" spans="1:13" s="7" customFormat="1" ht="33" customHeight="1">
      <c r="A23" s="82"/>
      <c r="B23" s="82"/>
      <c r="C23" s="82"/>
      <c r="D23" s="82" t="s">
        <v>16</v>
      </c>
      <c r="E23" s="82"/>
      <c r="F23" s="103" t="s">
        <v>22</v>
      </c>
      <c r="G23" s="105"/>
      <c r="H23" s="82" t="s">
        <v>19</v>
      </c>
      <c r="I23" s="82"/>
      <c r="J23" s="82"/>
      <c r="K23" s="82"/>
      <c r="L23" s="82"/>
      <c r="M23" s="82"/>
    </row>
    <row r="24" spans="1:13" s="7" customFormat="1" ht="33" customHeight="1">
      <c r="A24" s="82"/>
      <c r="B24" s="82"/>
      <c r="C24" s="82"/>
      <c r="D24" s="60" t="s">
        <v>17</v>
      </c>
      <c r="E24" s="60" t="s">
        <v>18</v>
      </c>
      <c r="F24" s="60" t="s">
        <v>17</v>
      </c>
      <c r="G24" s="60" t="s">
        <v>7</v>
      </c>
      <c r="H24" s="60" t="s">
        <v>21</v>
      </c>
      <c r="I24" s="60" t="s">
        <v>18</v>
      </c>
      <c r="J24" s="60" t="s">
        <v>20</v>
      </c>
      <c r="K24" s="60" t="s">
        <v>23</v>
      </c>
      <c r="L24" s="103" t="s">
        <v>43</v>
      </c>
      <c r="M24" s="123"/>
    </row>
    <row r="25" spans="1:13" s="6" customFormat="1" ht="15.75">
      <c r="A25" s="114"/>
      <c r="B25" s="67">
        <v>2008</v>
      </c>
      <c r="C25" s="68"/>
      <c r="D25" s="68">
        <v>15600</v>
      </c>
      <c r="E25" s="69">
        <f>+D25/365</f>
        <v>42.739726027397261</v>
      </c>
      <c r="F25" s="70">
        <f t="shared" ref="F25:F26" si="0">D25-H25</f>
        <v>280</v>
      </c>
      <c r="G25" s="73">
        <f t="shared" ref="G25:G26" si="1">+F25/D25</f>
        <v>1.7948717948717947E-2</v>
      </c>
      <c r="H25" s="68">
        <v>15320</v>
      </c>
      <c r="I25" s="69">
        <f t="shared" ref="I25:I26" si="2">+H25/365</f>
        <v>41.972602739726028</v>
      </c>
      <c r="J25" s="68">
        <v>13030</v>
      </c>
      <c r="K25" s="74">
        <f>J25/365/Nodrosinajums!$F$7*1000</f>
        <v>336.77952959421043</v>
      </c>
      <c r="L25" s="75" t="s">
        <v>28</v>
      </c>
      <c r="M25" s="76"/>
    </row>
    <row r="26" spans="1:13" s="6" customFormat="1" ht="15.75">
      <c r="A26" s="115"/>
      <c r="B26" s="67">
        <v>2009</v>
      </c>
      <c r="C26" s="68"/>
      <c r="D26" s="68">
        <v>27600</v>
      </c>
      <c r="E26" s="69">
        <f>+D26/365</f>
        <v>75.61643835616438</v>
      </c>
      <c r="F26" s="70">
        <f t="shared" si="0"/>
        <v>2480</v>
      </c>
      <c r="G26" s="73">
        <f t="shared" si="1"/>
        <v>8.9855072463768115E-2</v>
      </c>
      <c r="H26" s="68">
        <v>25120</v>
      </c>
      <c r="I26" s="69">
        <f t="shared" si="2"/>
        <v>68.821917808219183</v>
      </c>
      <c r="J26" s="68">
        <v>17920</v>
      </c>
      <c r="K26" s="74">
        <f>J26/365/Nodrosinajums!$F$7*1000</f>
        <v>463.1687774618764</v>
      </c>
      <c r="L26" s="75" t="s">
        <v>28</v>
      </c>
      <c r="M26" s="76"/>
    </row>
    <row r="27" spans="1:13" s="6" customFormat="1" ht="15.75">
      <c r="A27" s="116"/>
      <c r="B27" s="67">
        <v>2010</v>
      </c>
      <c r="C27" s="68"/>
      <c r="D27" s="71">
        <v>20500</v>
      </c>
      <c r="E27" s="69">
        <f>+D27/365</f>
        <v>56.164383561643838</v>
      </c>
      <c r="F27" s="70">
        <f>D27-H27</f>
        <v>1974</v>
      </c>
      <c r="G27" s="73">
        <f>+F27/D27</f>
        <v>9.6292682926829271E-2</v>
      </c>
      <c r="H27" s="70">
        <v>18526</v>
      </c>
      <c r="I27" s="69">
        <f>+H27/365</f>
        <v>50.756164383561647</v>
      </c>
      <c r="J27" s="70">
        <v>12898</v>
      </c>
      <c r="K27" s="74">
        <f>J27/365/Nodrosinajums!$F$7*1000</f>
        <v>333.36779529594207</v>
      </c>
      <c r="L27" s="75" t="s">
        <v>28</v>
      </c>
      <c r="M27" s="77"/>
    </row>
    <row r="28" spans="1:13" s="4" customFormat="1" ht="15.75">
      <c r="A28" s="15"/>
      <c r="B28" s="27"/>
      <c r="C28" s="27"/>
      <c r="D28" s="27"/>
      <c r="E28" s="26"/>
      <c r="F28" s="28"/>
      <c r="G28" s="28"/>
      <c r="H28" s="27"/>
      <c r="I28" s="27"/>
      <c r="J28" s="27"/>
      <c r="K28" s="28"/>
      <c r="L28" s="27"/>
      <c r="M28" s="27"/>
    </row>
    <row r="29" spans="1:13" s="6" customFormat="1" ht="5.25" customHeight="1">
      <c r="B29" s="5"/>
    </row>
    <row r="30" spans="1:13" s="7" customFormat="1" ht="15.75">
      <c r="A30" s="82" t="s">
        <v>1</v>
      </c>
      <c r="B30" s="82" t="s">
        <v>15</v>
      </c>
      <c r="C30" s="82"/>
      <c r="D30" s="117" t="s">
        <v>11</v>
      </c>
      <c r="E30" s="118"/>
      <c r="F30" s="118"/>
      <c r="G30" s="118"/>
      <c r="H30" s="119"/>
      <c r="I30" s="119"/>
      <c r="J30" s="119"/>
      <c r="K30" s="119"/>
      <c r="L30" s="119"/>
      <c r="M30" s="120"/>
    </row>
    <row r="31" spans="1:13" s="7" customFormat="1" ht="33" customHeight="1">
      <c r="A31" s="82"/>
      <c r="B31" s="82"/>
      <c r="C31" s="82"/>
      <c r="D31" s="82" t="s">
        <v>25</v>
      </c>
      <c r="E31" s="82"/>
      <c r="F31" s="103" t="s">
        <v>24</v>
      </c>
      <c r="G31" s="105"/>
      <c r="H31" s="82" t="s">
        <v>26</v>
      </c>
      <c r="I31" s="82"/>
      <c r="J31" s="82"/>
      <c r="K31" s="82"/>
      <c r="L31" s="82"/>
      <c r="M31" s="82"/>
    </row>
    <row r="32" spans="1:13" s="7" customFormat="1" ht="33" customHeight="1">
      <c r="A32" s="82"/>
      <c r="B32" s="82"/>
      <c r="C32" s="82"/>
      <c r="D32" s="60" t="s">
        <v>17</v>
      </c>
      <c r="E32" s="60" t="s">
        <v>18</v>
      </c>
      <c r="F32" s="60" t="s">
        <v>17</v>
      </c>
      <c r="G32" s="60" t="s">
        <v>7</v>
      </c>
      <c r="H32" s="60" t="s">
        <v>21</v>
      </c>
      <c r="I32" s="60" t="s">
        <v>18</v>
      </c>
      <c r="J32" s="60" t="s">
        <v>27</v>
      </c>
      <c r="K32" s="60" t="s">
        <v>23</v>
      </c>
      <c r="L32" s="103" t="s">
        <v>42</v>
      </c>
      <c r="M32" s="105"/>
    </row>
    <row r="33" spans="1:14" s="6" customFormat="1" ht="15.75">
      <c r="A33" s="114"/>
      <c r="B33" s="67">
        <v>2008</v>
      </c>
      <c r="C33" s="68"/>
      <c r="D33" s="70">
        <v>11500</v>
      </c>
      <c r="E33" s="69">
        <f>+D33/365</f>
        <v>31.506849315068493</v>
      </c>
      <c r="F33" s="72" t="s">
        <v>28</v>
      </c>
      <c r="G33" s="72" t="s">
        <v>28</v>
      </c>
      <c r="H33" s="72" t="s">
        <v>28</v>
      </c>
      <c r="I33" s="72" t="s">
        <v>28</v>
      </c>
      <c r="J33" s="70">
        <v>11500</v>
      </c>
      <c r="K33" s="69">
        <f>+J33/365/Nodrosinajums!J7*1000</f>
        <v>297.23442750064618</v>
      </c>
      <c r="L33" s="75" t="s">
        <v>28</v>
      </c>
      <c r="M33" s="76"/>
      <c r="N33" s="78"/>
    </row>
    <row r="34" spans="1:14" s="6" customFormat="1" ht="15.75">
      <c r="A34" s="115"/>
      <c r="B34" s="67">
        <v>2009</v>
      </c>
      <c r="C34" s="68"/>
      <c r="D34" s="70">
        <v>11800</v>
      </c>
      <c r="E34" s="69">
        <f>+D34/365</f>
        <v>32.328767123287669</v>
      </c>
      <c r="F34" s="72" t="s">
        <v>28</v>
      </c>
      <c r="G34" s="72" t="s">
        <v>28</v>
      </c>
      <c r="H34" s="72" t="s">
        <v>28</v>
      </c>
      <c r="I34" s="72" t="s">
        <v>28</v>
      </c>
      <c r="J34" s="70">
        <v>11800</v>
      </c>
      <c r="K34" s="69">
        <f>+J34/365/Nodrosinajums!J7*1000</f>
        <v>304.9883690876195</v>
      </c>
      <c r="L34" s="75" t="s">
        <v>28</v>
      </c>
      <c r="M34" s="76"/>
      <c r="N34" s="78"/>
    </row>
    <row r="35" spans="1:14" s="6" customFormat="1" ht="15.75">
      <c r="A35" s="116"/>
      <c r="B35" s="67">
        <v>2010</v>
      </c>
      <c r="C35" s="68"/>
      <c r="D35" s="70">
        <v>11600</v>
      </c>
      <c r="E35" s="69">
        <f>+D35/365</f>
        <v>31.780821917808218</v>
      </c>
      <c r="F35" s="72" t="s">
        <v>28</v>
      </c>
      <c r="G35" s="72" t="s">
        <v>28</v>
      </c>
      <c r="H35" s="72" t="s">
        <v>28</v>
      </c>
      <c r="I35" s="72" t="s">
        <v>28</v>
      </c>
      <c r="J35" s="70">
        <v>11600</v>
      </c>
      <c r="K35" s="69">
        <f>+J35/365/Nodrosinajums!J7*1000</f>
        <v>299.81907469630391</v>
      </c>
      <c r="L35" s="75" t="s">
        <v>28</v>
      </c>
      <c r="M35" s="76"/>
      <c r="N35" s="78"/>
    </row>
    <row r="36" spans="1:14" s="25" customFormat="1" ht="23.25" customHeight="1">
      <c r="A36" s="22"/>
      <c r="B36" s="121" t="s">
        <v>91</v>
      </c>
      <c r="C36" s="122"/>
      <c r="D36" s="122"/>
      <c r="E36" s="122"/>
      <c r="F36" s="122"/>
      <c r="G36" s="122"/>
      <c r="H36" s="122"/>
      <c r="I36" s="122"/>
      <c r="J36" s="122"/>
      <c r="K36" s="122"/>
      <c r="L36" s="122"/>
      <c r="M36" s="122"/>
      <c r="N36" s="24"/>
    </row>
    <row r="37" spans="1:14" s="4" customFormat="1" ht="15.75" hidden="1">
      <c r="A37" s="15"/>
      <c r="B37" s="29"/>
      <c r="C37" s="27"/>
      <c r="D37" s="29"/>
      <c r="E37" s="26"/>
      <c r="F37" s="26"/>
      <c r="G37" s="29"/>
      <c r="H37" s="27"/>
      <c r="I37" s="27"/>
      <c r="J37" s="27"/>
      <c r="K37" s="30"/>
      <c r="L37" s="27"/>
      <c r="M37" s="27"/>
    </row>
  </sheetData>
  <mergeCells count="46">
    <mergeCell ref="L7:M7"/>
    <mergeCell ref="A4:A6"/>
    <mergeCell ref="A7:A9"/>
    <mergeCell ref="A13:A15"/>
    <mergeCell ref="B13:B15"/>
    <mergeCell ref="C13:C15"/>
    <mergeCell ref="B4:B6"/>
    <mergeCell ref="C4:C6"/>
    <mergeCell ref="B10:L10"/>
    <mergeCell ref="D4:M4"/>
    <mergeCell ref="D13:M13"/>
    <mergeCell ref="D14:E14"/>
    <mergeCell ref="F14:G14"/>
    <mergeCell ref="H14:M14"/>
    <mergeCell ref="D5:E5"/>
    <mergeCell ref="F5:G5"/>
    <mergeCell ref="H5:M5"/>
    <mergeCell ref="B36:M36"/>
    <mergeCell ref="L24:M24"/>
    <mergeCell ref="L6:M6"/>
    <mergeCell ref="F23:G23"/>
    <mergeCell ref="H23:M23"/>
    <mergeCell ref="L16:M16"/>
    <mergeCell ref="L17:M17"/>
    <mergeCell ref="L18:M18"/>
    <mergeCell ref="L15:M15"/>
    <mergeCell ref="F11:M11"/>
    <mergeCell ref="L8:M8"/>
    <mergeCell ref="L9:M9"/>
    <mergeCell ref="B20:L20"/>
    <mergeCell ref="B22:B24"/>
    <mergeCell ref="C22:C24"/>
    <mergeCell ref="L32:M32"/>
    <mergeCell ref="A25:A27"/>
    <mergeCell ref="A33:A35"/>
    <mergeCell ref="A30:A32"/>
    <mergeCell ref="B30:B32"/>
    <mergeCell ref="C30:C32"/>
    <mergeCell ref="A16:A18"/>
    <mergeCell ref="A22:A24"/>
    <mergeCell ref="D23:E23"/>
    <mergeCell ref="D30:M30"/>
    <mergeCell ref="D31:E31"/>
    <mergeCell ref="F31:G31"/>
    <mergeCell ref="H31:M31"/>
    <mergeCell ref="D22:M22"/>
  </mergeCells>
  <printOptions horizontalCentered="1"/>
  <pageMargins left="0.51181102362204722" right="0.51181102362204722" top="1.1417322834645669" bottom="0.74803149606299213" header="0.31496062992125984" footer="0.31496062992125984"/>
  <pageSetup paperSize="9" orientation="landscape" r:id="rId1"/>
  <rowBreaks count="1" manualBreakCount="1">
    <brk id="20" max="16383" man="1"/>
  </rowBreaks>
</worksheet>
</file>

<file path=xl/worksheets/sheet4.xml><?xml version="1.0" encoding="utf-8"?>
<worksheet xmlns="http://schemas.openxmlformats.org/spreadsheetml/2006/main" xmlns:r="http://schemas.openxmlformats.org/officeDocument/2006/relationships">
  <dimension ref="A1:H7"/>
  <sheetViews>
    <sheetView workbookViewId="0">
      <selection activeCell="C10" sqref="C10"/>
    </sheetView>
  </sheetViews>
  <sheetFormatPr defaultRowHeight="15.75"/>
  <cols>
    <col min="1" max="1" width="6.42578125" style="6" customWidth="1"/>
    <col min="2" max="2" width="13.28515625" style="6" customWidth="1"/>
    <col min="3" max="8" width="19" style="36" customWidth="1"/>
    <col min="9" max="16384" width="9.140625" style="36"/>
  </cols>
  <sheetData>
    <row r="1" spans="1:8" s="8" customFormat="1" ht="18.75">
      <c r="A1" s="96" t="s">
        <v>57</v>
      </c>
      <c r="B1" s="96"/>
      <c r="C1" s="96"/>
      <c r="D1" s="96"/>
      <c r="E1" s="96"/>
    </row>
    <row r="2" spans="1:8" s="8" customFormat="1" ht="18.75">
      <c r="A2" s="9" t="str">
        <f>Nodrosinajums!A2</f>
        <v>Alūksnes novads</v>
      </c>
      <c r="B2" s="35"/>
      <c r="C2" s="35"/>
      <c r="D2" s="35"/>
      <c r="E2" s="35"/>
    </row>
    <row r="3" spans="1:8" s="7" customFormat="1" ht="30" customHeight="1">
      <c r="A3" s="82" t="s">
        <v>0</v>
      </c>
      <c r="B3" s="82" t="s">
        <v>1</v>
      </c>
      <c r="C3" s="82" t="s">
        <v>50</v>
      </c>
      <c r="D3" s="82"/>
      <c r="E3" s="82"/>
      <c r="F3" s="82" t="s">
        <v>58</v>
      </c>
      <c r="G3" s="82"/>
      <c r="H3" s="82"/>
    </row>
    <row r="4" spans="1:8" s="8" customFormat="1" ht="21.75" customHeight="1">
      <c r="A4" s="83"/>
      <c r="B4" s="130"/>
      <c r="C4" s="82" t="s">
        <v>51</v>
      </c>
      <c r="D4" s="82" t="s">
        <v>52</v>
      </c>
      <c r="E4" s="82" t="s">
        <v>53</v>
      </c>
      <c r="F4" s="82" t="s">
        <v>54</v>
      </c>
      <c r="G4" s="82" t="s">
        <v>55</v>
      </c>
      <c r="H4" s="82" t="s">
        <v>56</v>
      </c>
    </row>
    <row r="5" spans="1:8" s="8" customFormat="1" ht="6" customHeight="1">
      <c r="A5" s="130"/>
      <c r="B5" s="130"/>
      <c r="C5" s="129"/>
      <c r="D5" s="129"/>
      <c r="E5" s="129"/>
      <c r="F5" s="129"/>
      <c r="G5" s="129"/>
      <c r="H5" s="129"/>
    </row>
    <row r="6" spans="1:8" s="8" customFormat="1" ht="66" customHeight="1">
      <c r="A6" s="46">
        <v>1</v>
      </c>
      <c r="B6" s="45" t="str">
        <f>+Nodrosinajums!B6</f>
        <v>Mālupe</v>
      </c>
      <c r="C6" s="48" t="s">
        <v>79</v>
      </c>
      <c r="D6" s="62" t="s">
        <v>46</v>
      </c>
      <c r="E6" s="47" t="s">
        <v>79</v>
      </c>
      <c r="F6" s="47" t="s">
        <v>76</v>
      </c>
      <c r="G6" s="47" t="s">
        <v>77</v>
      </c>
      <c r="H6" s="47" t="s">
        <v>78</v>
      </c>
    </row>
    <row r="7" spans="1:8" s="8" customFormat="1" ht="66.75" customHeight="1">
      <c r="A7" s="48">
        <v>2</v>
      </c>
      <c r="B7" s="47" t="str">
        <f>+Nodrosinajums!B7</f>
        <v>Jaunzemi</v>
      </c>
      <c r="C7" s="48" t="s">
        <v>28</v>
      </c>
      <c r="D7" s="48" t="s">
        <v>28</v>
      </c>
      <c r="E7" s="48" t="s">
        <v>93</v>
      </c>
      <c r="F7" s="47" t="s">
        <v>71</v>
      </c>
      <c r="G7" s="52" t="s">
        <v>92</v>
      </c>
      <c r="H7" s="52" t="s">
        <v>70</v>
      </c>
    </row>
  </sheetData>
  <mergeCells count="11">
    <mergeCell ref="F3:H3"/>
    <mergeCell ref="F4:F5"/>
    <mergeCell ref="G4:G5"/>
    <mergeCell ref="H4:H5"/>
    <mergeCell ref="A1:E1"/>
    <mergeCell ref="A3:A5"/>
    <mergeCell ref="B3:B5"/>
    <mergeCell ref="C3:E3"/>
    <mergeCell ref="C4:C5"/>
    <mergeCell ref="D4:D5"/>
    <mergeCell ref="E4:E5"/>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I7"/>
  <sheetViews>
    <sheetView tabSelected="1" topLeftCell="C7" workbookViewId="0">
      <selection activeCell="I7" sqref="I7"/>
    </sheetView>
  </sheetViews>
  <sheetFormatPr defaultRowHeight="15.75"/>
  <cols>
    <col min="1" max="1" width="6.42578125" style="6" customWidth="1"/>
    <col min="2" max="2" width="13.28515625" style="6" customWidth="1"/>
    <col min="3" max="8" width="16.140625" style="36" customWidth="1"/>
    <col min="9" max="9" width="26.85546875" style="39" customWidth="1"/>
    <col min="10" max="16384" width="9.140625" style="36"/>
  </cols>
  <sheetData>
    <row r="1" spans="1:9" s="8" customFormat="1" ht="18.75">
      <c r="A1" s="96" t="s">
        <v>59</v>
      </c>
      <c r="B1" s="96"/>
      <c r="C1" s="96"/>
      <c r="D1" s="96"/>
      <c r="E1" s="96"/>
      <c r="I1" s="38"/>
    </row>
    <row r="2" spans="1:9" s="8" customFormat="1" ht="18.75">
      <c r="A2" s="9" t="str">
        <f>Nodrosinajums!A2</f>
        <v>Alūksnes novads</v>
      </c>
      <c r="B2" s="35"/>
      <c r="C2" s="35"/>
      <c r="D2" s="35"/>
      <c r="E2" s="35"/>
      <c r="I2" s="38"/>
    </row>
    <row r="3" spans="1:9" s="7" customFormat="1" ht="30" customHeight="1">
      <c r="A3" s="82">
        <v>7</v>
      </c>
      <c r="B3" s="82" t="s">
        <v>1</v>
      </c>
      <c r="C3" s="82" t="s">
        <v>60</v>
      </c>
      <c r="D3" s="82"/>
      <c r="E3" s="82"/>
      <c r="F3" s="82" t="s">
        <v>61</v>
      </c>
      <c r="G3" s="82"/>
      <c r="H3" s="82"/>
      <c r="I3" s="131" t="s">
        <v>66</v>
      </c>
    </row>
    <row r="4" spans="1:9" s="8" customFormat="1" ht="21.75" customHeight="1">
      <c r="A4" s="83"/>
      <c r="B4" s="130"/>
      <c r="C4" s="82" t="s">
        <v>62</v>
      </c>
      <c r="D4" s="82" t="s">
        <v>52</v>
      </c>
      <c r="E4" s="82" t="s">
        <v>63</v>
      </c>
      <c r="F4" s="82" t="s">
        <v>64</v>
      </c>
      <c r="G4" s="82" t="s">
        <v>63</v>
      </c>
      <c r="H4" s="82" t="s">
        <v>65</v>
      </c>
      <c r="I4" s="132"/>
    </row>
    <row r="5" spans="1:9" s="8" customFormat="1" ht="6" customHeight="1">
      <c r="A5" s="130"/>
      <c r="B5" s="130"/>
      <c r="C5" s="129"/>
      <c r="D5" s="129"/>
      <c r="E5" s="129"/>
      <c r="F5" s="129"/>
      <c r="G5" s="129"/>
      <c r="H5" s="129"/>
      <c r="I5" s="132"/>
    </row>
    <row r="6" spans="1:9" s="8" customFormat="1" ht="177.75" customHeight="1">
      <c r="A6" s="46">
        <v>1</v>
      </c>
      <c r="B6" s="45" t="str">
        <f>+Kvalitate!B6</f>
        <v>Mālupe</v>
      </c>
      <c r="C6" s="49" t="s">
        <v>80</v>
      </c>
      <c r="D6" s="49" t="s">
        <v>81</v>
      </c>
      <c r="E6" s="49" t="s">
        <v>82</v>
      </c>
      <c r="F6" s="49" t="s">
        <v>85</v>
      </c>
      <c r="G6" s="48" t="s">
        <v>84</v>
      </c>
      <c r="H6" s="48" t="s">
        <v>83</v>
      </c>
      <c r="I6" s="81" t="s">
        <v>86</v>
      </c>
    </row>
    <row r="7" spans="1:9" s="8" customFormat="1" ht="270">
      <c r="A7" s="48">
        <v>2</v>
      </c>
      <c r="B7" s="47" t="str">
        <f>+Kvalitate!B7</f>
        <v>Jaunzemi</v>
      </c>
      <c r="C7" s="49" t="s">
        <v>98</v>
      </c>
      <c r="D7" s="49" t="s">
        <v>99</v>
      </c>
      <c r="E7" s="59" t="s">
        <v>97</v>
      </c>
      <c r="F7" s="49" t="s">
        <v>96</v>
      </c>
      <c r="G7" s="49" t="s">
        <v>94</v>
      </c>
      <c r="H7" s="49" t="s">
        <v>95</v>
      </c>
      <c r="I7" s="37" t="s">
        <v>100</v>
      </c>
    </row>
  </sheetData>
  <mergeCells count="12">
    <mergeCell ref="H4:H5"/>
    <mergeCell ref="I3:I5"/>
    <mergeCell ref="A1:E1"/>
    <mergeCell ref="A3:A5"/>
    <mergeCell ref="B3:B5"/>
    <mergeCell ref="C3:E3"/>
    <mergeCell ref="F3:H3"/>
    <mergeCell ref="C4:C5"/>
    <mergeCell ref="D4:D5"/>
    <mergeCell ref="E4:E5"/>
    <mergeCell ref="F4:F5"/>
    <mergeCell ref="G4:G5"/>
  </mergeCells>
  <printOptions horizontalCentered="1"/>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Nodrosinajums</vt:lpstr>
      <vt:lpstr>Pakalpoj-sn</vt:lpstr>
      <vt:lpstr>U-K-apjomi</vt:lpstr>
      <vt:lpstr>Kvalitate</vt:lpstr>
      <vt:lpstr>Infrastrukt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2012-01-26T13:38:01Z</cp:lastPrinted>
  <dcterms:created xsi:type="dcterms:W3CDTF">2011-12-13T13:06:12Z</dcterms:created>
  <dcterms:modified xsi:type="dcterms:W3CDTF">2012-01-27T10:07:07Z</dcterms:modified>
</cp:coreProperties>
</file>