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H17" i="3"/>
  <c r="H18"/>
  <c r="H16"/>
  <c r="L18"/>
  <c r="J18"/>
  <c r="L17"/>
  <c r="J17"/>
  <c r="L16"/>
  <c r="J16"/>
  <c r="L9"/>
  <c r="J9"/>
  <c r="G8"/>
  <c r="G9"/>
  <c r="F8"/>
  <c r="F9"/>
  <c r="F7"/>
  <c r="A2" i="5"/>
  <c r="A2" i="4"/>
  <c r="F17" i="3" l="1"/>
  <c r="G17" s="1"/>
  <c r="F18"/>
  <c r="G18" s="1"/>
  <c r="E17"/>
  <c r="E18"/>
  <c r="E16"/>
  <c r="G7"/>
  <c r="G13" i="1"/>
  <c r="K6"/>
  <c r="I6"/>
  <c r="G6"/>
  <c r="B3" i="3"/>
  <c r="B2"/>
  <c r="A2"/>
  <c r="B6" i="4"/>
  <c r="B6" i="5" s="1"/>
  <c r="I18" i="3"/>
  <c r="I17"/>
  <c r="I15"/>
  <c r="B1"/>
  <c r="K18"/>
  <c r="K17"/>
  <c r="K16"/>
  <c r="K9"/>
  <c r="E8"/>
  <c r="E7"/>
  <c r="M6" i="1"/>
  <c r="B5" i="2"/>
  <c r="I16" i="3" l="1"/>
  <c r="F16"/>
  <c r="G16" s="1"/>
  <c r="I7"/>
  <c r="I9"/>
  <c r="I8"/>
  <c r="E9" l="1"/>
  <c r="A2" i="2"/>
</calcChain>
</file>

<file path=xl/sharedStrings.xml><?xml version="1.0" encoding="utf-8"?>
<sst xmlns="http://schemas.openxmlformats.org/spreadsheetml/2006/main" count="127" uniqueCount="85">
  <si>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</si>
  <si>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</si>
  <si>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</si>
  <si>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</si>
  <si>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</si>
  <si>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</si>
  <si>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</si>
  <si>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</si>
  <si>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</si>
  <si>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</si>
  <si>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</si>
  <si>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</si>
  <si>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</si>
  <si>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</si>
  <si>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</si>
  <si>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</si>
  <si>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</si>
  <si>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</si>
  <si>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</si>
  <si>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</si>
  <si>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</si>
  <si>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</si>
  <si>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</si>
  <si>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</si>
  <si>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</si>
  <si>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</si>
  <si>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</si>
  <si>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</si>
  <si>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</si>
  <si>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</si>
  <si>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</si>
  <si>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</si>
  <si>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</si>
  <si>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</si>
  <si>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</si>
  <si>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</si>
  <si>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</si>
  <si>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</si>
  <si>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</si>
  <si>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</si>
  <si>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</si>
  <si>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</si>
  <si>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</si>
  <si>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</si>
  <si>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-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</si>
  <si>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</si>
  <si>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</si>
  <si>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</si>
  <si>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</si>
  <si>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</si>
  <si>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</si>
  <si>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</si>
  <si>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</si>
  <si>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</si>
  <si>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</si>
  <si>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atbilst normat.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</si>
  <si>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</si>
  <si>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</si>
  <si>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</si>
  <si>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</si>
  <si>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</si>
  <si>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</si>
  <si>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</si>
  <si>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</si>
  <si>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</si>
  <si>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Maksājumu iekasēšana</t>
  </si>
  <si>
    <t>U</t>
  </si>
  <si>
    <t>Dūņu lauku nav</t>
  </si>
  <si>
    <t xml:space="preserve">nav </t>
  </si>
  <si>
    <t>Beverīnas novads</t>
  </si>
  <si>
    <t>Trikāta</t>
  </si>
  <si>
    <t>L =5,05 km; materiāli - tērauds un polietilēns; d = 25-200 mm.</t>
  </si>
  <si>
    <t xml:space="preserve">L =2,596 km; d = 200 un 250 mm, materiāli - nav zināmi. </t>
  </si>
  <si>
    <t>Abula upe</t>
  </si>
  <si>
    <t>Fe - 1,29 mg/l</t>
  </si>
  <si>
    <t>Fe = 2,80 mg/l</t>
  </si>
  <si>
    <t>Fe = 2,92 mg/l, duļķainība &gt; 11,6 NTU</t>
  </si>
  <si>
    <t xml:space="preserve">Ir USS, q = 10m3/h; tehn.stāvoklis - slikts, nepilda savu funkciju. </t>
  </si>
  <si>
    <t xml:space="preserve">urbums “Trikātas ciemats” (P 500087) LVĢMA DB Nr. 13885, kas izbūvēts 1986.gadā. Ir ūdenstornis. </t>
  </si>
  <si>
    <t>BioDRY-S-100; izbūvētas 2006.g.; tehn.stāvoklis - apmierinošs</t>
  </si>
  <si>
    <t>Beverīnas novada pašvaldība</t>
  </si>
  <si>
    <t>Pašvaldība</t>
  </si>
  <si>
    <t>Ir lēmums</t>
  </si>
  <si>
    <t>Urbuma rekonstrukcija; USS izbūve; ūdensapgādes (3,396 km) un kanalizācijas (2,111 km) tīklu rekonstrukcija, kanalizācijas tīklu paplašināšana (t.sk. Spiedvads 520 m); jaunu KSS izbūve</t>
  </si>
  <si>
    <t>Dati bilancei nav ticami, jo notekūdeņu daudzums uz cilvēku diennaktī ir lielāks kā piegādātā ūdens daudzums.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</si>
</sst>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2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</font>
    <font>
      <sz val="12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49" fontId="2" fillId="0" borderId="1" xfId="0" applyNumberFormat="1" applyFont="1" applyFill="1" applyBorder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165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wrapText="1"/>
    </xf>
    <xf numFmtId="0" fontId="9" fillId="0" borderId="5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6" fillId="0" borderId="8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vertical="top" wrapText="1"/>
    </xf>
    <xf numFmtId="0" fontId="10" fillId="0" borderId="2" xfId="0" applyFont="1" applyFill="1" applyBorder="1" applyAlignment="1">
      <alignment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workbookViewId="0">
      <selection activeCell="B15" sqref="B15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56" t="s">
        <v>31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8.75">
      <c r="A2" s="9" t="s">
        <v>69</v>
      </c>
    </row>
    <row r="3" spans="1:13" s="7" customFormat="1" ht="36" customHeight="1">
      <c r="A3" s="57" t="s">
        <v>0</v>
      </c>
      <c r="B3" s="57" t="s">
        <v>1</v>
      </c>
      <c r="C3" s="57" t="s">
        <v>2</v>
      </c>
      <c r="D3" s="57"/>
      <c r="E3" s="57"/>
      <c r="F3" s="57" t="s">
        <v>3</v>
      </c>
      <c r="G3" s="57"/>
      <c r="H3" s="57"/>
      <c r="I3" s="57"/>
      <c r="J3" s="57" t="s">
        <v>8</v>
      </c>
      <c r="K3" s="57"/>
      <c r="L3" s="57"/>
      <c r="M3" s="57"/>
    </row>
    <row r="4" spans="1:13" ht="31.5" customHeight="1">
      <c r="A4" s="61"/>
      <c r="B4" s="62"/>
      <c r="C4" s="58" t="s">
        <v>28</v>
      </c>
      <c r="D4" s="58" t="s">
        <v>29</v>
      </c>
      <c r="E4" s="58" t="s">
        <v>30</v>
      </c>
      <c r="F4" s="58" t="s">
        <v>4</v>
      </c>
      <c r="G4" s="58"/>
      <c r="H4" s="59" t="s">
        <v>5</v>
      </c>
      <c r="I4" s="60"/>
      <c r="J4" s="58" t="s">
        <v>4</v>
      </c>
      <c r="K4" s="58"/>
      <c r="L4" s="59" t="s">
        <v>5</v>
      </c>
      <c r="M4" s="60"/>
    </row>
    <row r="5" spans="1:13">
      <c r="A5" s="62"/>
      <c r="B5" s="63"/>
      <c r="C5" s="64"/>
      <c r="D5" s="65"/>
      <c r="E5" s="65"/>
      <c r="F5" s="26" t="s">
        <v>6</v>
      </c>
      <c r="G5" s="26" t="s">
        <v>7</v>
      </c>
      <c r="H5" s="26" t="s">
        <v>6</v>
      </c>
      <c r="I5" s="26" t="s">
        <v>7</v>
      </c>
      <c r="J5" s="47" t="s">
        <v>6</v>
      </c>
      <c r="K5" s="47" t="s">
        <v>7</v>
      </c>
      <c r="L5" s="47" t="s">
        <v>6</v>
      </c>
      <c r="M5" s="47" t="s">
        <v>7</v>
      </c>
    </row>
    <row r="6" spans="1:13">
      <c r="A6" s="38">
        <v>1</v>
      </c>
      <c r="B6" s="94" t="s">
        <v>70</v>
      </c>
      <c r="C6" s="95">
        <v>350</v>
      </c>
      <c r="D6" s="55">
        <v>334</v>
      </c>
      <c r="E6" s="52">
        <v>334</v>
      </c>
      <c r="F6" s="52">
        <v>320</v>
      </c>
      <c r="G6" s="10">
        <f>F6/D6</f>
        <v>0.95808383233532934</v>
      </c>
      <c r="H6" s="38">
        <v>320</v>
      </c>
      <c r="I6" s="10">
        <f>H6/D6</f>
        <v>0.95808383233532934</v>
      </c>
      <c r="J6" s="46">
        <v>200</v>
      </c>
      <c r="K6" s="10">
        <f>J6/D6</f>
        <v>0.59880239520958078</v>
      </c>
      <c r="L6" s="47">
        <v>210</v>
      </c>
      <c r="M6" s="11">
        <f>L6/D6</f>
        <v>0.62874251497005984</v>
      </c>
    </row>
    <row r="7" spans="1:13" hidden="1">
      <c r="A7" s="39"/>
      <c r="B7" s="31"/>
      <c r="C7" s="31"/>
      <c r="D7" s="31"/>
      <c r="E7" s="31"/>
      <c r="F7" s="31"/>
      <c r="G7" s="40"/>
      <c r="H7" s="39"/>
      <c r="I7" s="40"/>
      <c r="J7" s="31"/>
      <c r="K7" s="40"/>
      <c r="L7" s="39"/>
      <c r="M7" s="41"/>
    </row>
    <row r="8" spans="1:13" hidden="1">
      <c r="A8" s="39"/>
      <c r="B8" s="31"/>
      <c r="C8" s="31"/>
      <c r="D8" s="31"/>
      <c r="E8" s="31"/>
      <c r="F8" s="31"/>
      <c r="G8" s="40"/>
      <c r="H8" s="39"/>
      <c r="I8" s="40"/>
      <c r="J8" s="31"/>
      <c r="K8" s="40"/>
      <c r="L8" s="39"/>
      <c r="M8" s="41"/>
    </row>
    <row r="9" spans="1:13" ht="9" customHeight="1"/>
    <row r="10" spans="1:13" ht="35.25" customHeight="1">
      <c r="A10" s="57" t="s">
        <v>0</v>
      </c>
      <c r="B10" s="57" t="s">
        <v>1</v>
      </c>
      <c r="C10" s="58" t="s">
        <v>35</v>
      </c>
      <c r="D10" s="58"/>
      <c r="E10" s="58"/>
      <c r="F10" s="89"/>
      <c r="G10" s="59" t="s">
        <v>37</v>
      </c>
      <c r="H10" s="67"/>
      <c r="I10" s="60"/>
    </row>
    <row r="11" spans="1:13">
      <c r="A11" s="61"/>
      <c r="B11" s="90"/>
      <c r="C11" s="59" t="s">
        <v>10</v>
      </c>
      <c r="D11" s="91"/>
      <c r="E11" s="59" t="s">
        <v>11</v>
      </c>
      <c r="F11" s="92"/>
      <c r="G11" s="68" t="s">
        <v>42</v>
      </c>
      <c r="H11" s="68" t="s">
        <v>38</v>
      </c>
      <c r="I11" s="68" t="s">
        <v>43</v>
      </c>
    </row>
    <row r="12" spans="1:13" ht="47.25">
      <c r="A12" s="62"/>
      <c r="B12" s="93"/>
      <c r="C12" s="30" t="s">
        <v>36</v>
      </c>
      <c r="D12" s="53" t="s">
        <v>45</v>
      </c>
      <c r="E12" s="53" t="s">
        <v>36</v>
      </c>
      <c r="F12" s="53" t="s">
        <v>45</v>
      </c>
      <c r="G12" s="69"/>
      <c r="H12" s="69"/>
      <c r="I12" s="69"/>
    </row>
    <row r="13" spans="1:13">
      <c r="A13" s="38">
        <v>1</v>
      </c>
      <c r="B13" s="94" t="s">
        <v>70</v>
      </c>
      <c r="C13" s="95">
        <v>4</v>
      </c>
      <c r="D13" s="54">
        <v>9</v>
      </c>
      <c r="E13" s="53">
        <v>4</v>
      </c>
      <c r="F13" s="53">
        <v>9</v>
      </c>
      <c r="G13" s="11">
        <f>16/195</f>
        <v>8.2051282051282051E-2</v>
      </c>
      <c r="H13" s="11" t="s">
        <v>44</v>
      </c>
      <c r="I13" s="11">
        <v>1</v>
      </c>
      <c r="J13" s="12"/>
    </row>
  </sheetData>
  <mergeCells count="22">
    <mergeCell ref="A10:A12"/>
    <mergeCell ref="B10:B12"/>
    <mergeCell ref="E4:E5"/>
    <mergeCell ref="J3:M3"/>
    <mergeCell ref="J4:K4"/>
    <mergeCell ref="L4:M4"/>
    <mergeCell ref="D4:D5"/>
    <mergeCell ref="C10:F10"/>
    <mergeCell ref="C11:D11"/>
    <mergeCell ref="E11:F11"/>
    <mergeCell ref="G10:I10"/>
    <mergeCell ref="G11:G12"/>
    <mergeCell ref="H11:H12"/>
    <mergeCell ref="I11:I12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"/>
  <sheetViews>
    <sheetView workbookViewId="0">
      <selection activeCell="B8" sqref="B8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32</v>
      </c>
    </row>
    <row r="2" spans="1:10" ht="18.75">
      <c r="A2" s="13" t="str">
        <f>+Nodrosinajums!A2</f>
        <v>Beverīnas novads</v>
      </c>
    </row>
    <row r="3" spans="1:10" s="7" customFormat="1" ht="39.75" customHeight="1">
      <c r="A3" s="68" t="s">
        <v>0</v>
      </c>
      <c r="B3" s="68" t="s">
        <v>1</v>
      </c>
      <c r="C3" s="68"/>
      <c r="D3" s="75" t="s">
        <v>9</v>
      </c>
      <c r="E3" s="76"/>
      <c r="F3" s="72" t="s">
        <v>12</v>
      </c>
      <c r="G3" s="73"/>
      <c r="H3" s="73"/>
      <c r="I3" s="73"/>
      <c r="J3" s="74"/>
    </row>
    <row r="4" spans="1:10" ht="34.5" customHeight="1">
      <c r="A4" s="70"/>
      <c r="B4" s="71"/>
      <c r="C4" s="81"/>
      <c r="D4" s="77"/>
      <c r="E4" s="78"/>
      <c r="F4" s="29" t="s">
        <v>13</v>
      </c>
      <c r="G4" s="29" t="s">
        <v>33</v>
      </c>
      <c r="H4" s="29" t="s">
        <v>14</v>
      </c>
      <c r="I4" s="59" t="s">
        <v>65</v>
      </c>
      <c r="J4" s="66"/>
    </row>
    <row r="5" spans="1:10" s="31" customFormat="1" ht="54" customHeight="1">
      <c r="A5" s="47">
        <v>1</v>
      </c>
      <c r="B5" s="46" t="str">
        <f>+Nodrosinajums!B6</f>
        <v>Trikāta</v>
      </c>
      <c r="C5" s="46" t="s">
        <v>66</v>
      </c>
      <c r="D5" s="79" t="s">
        <v>80</v>
      </c>
      <c r="E5" s="80"/>
      <c r="F5" s="46" t="s">
        <v>81</v>
      </c>
      <c r="G5" s="46" t="s">
        <v>82</v>
      </c>
      <c r="H5" s="46" t="s">
        <v>80</v>
      </c>
      <c r="I5" s="79" t="s">
        <v>80</v>
      </c>
      <c r="J5" s="80"/>
    </row>
  </sheetData>
  <mergeCells count="8"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0"/>
  <sheetViews>
    <sheetView topLeftCell="B4" workbookViewId="0">
      <selection activeCell="B21" sqref="B21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34</v>
      </c>
      <c r="B1" s="32" t="str">
        <f>+A1</f>
        <v>Ūdensapgādes un kanalizācijas pakalpojumu daudzums</v>
      </c>
    </row>
    <row r="2" spans="1:13" s="1" customFormat="1" ht="24" customHeight="1">
      <c r="A2" s="1" t="str">
        <f>+Nodrosinajums!A2</f>
        <v>Beverīnas novads</v>
      </c>
      <c r="B2" s="32" t="str">
        <f>Nodrosinajums!A2</f>
        <v>Beverīnas novads</v>
      </c>
    </row>
    <row r="3" spans="1:13" s="1" customFormat="1" ht="28.5" customHeight="1">
      <c r="A3" s="1" t="s">
        <v>46</v>
      </c>
      <c r="B3" s="32" t="str">
        <f>Nodrosinajums!B6</f>
        <v>Trikāta</v>
      </c>
    </row>
    <row r="4" spans="1:13" s="7" customFormat="1" ht="15.75">
      <c r="A4" s="57" t="s">
        <v>1</v>
      </c>
      <c r="B4" s="57" t="s">
        <v>15</v>
      </c>
      <c r="C4" s="57"/>
      <c r="D4" s="96" t="s">
        <v>10</v>
      </c>
      <c r="E4" s="97"/>
      <c r="F4" s="97"/>
      <c r="G4" s="97"/>
      <c r="H4" s="98"/>
      <c r="I4" s="98"/>
      <c r="J4" s="98"/>
      <c r="K4" s="98"/>
      <c r="L4" s="98"/>
      <c r="M4" s="99"/>
    </row>
    <row r="5" spans="1:13" s="7" customFormat="1" ht="33" customHeight="1">
      <c r="A5" s="57"/>
      <c r="B5" s="57"/>
      <c r="C5" s="57"/>
      <c r="D5" s="57" t="s">
        <v>16</v>
      </c>
      <c r="E5" s="57"/>
      <c r="F5" s="72" t="s">
        <v>22</v>
      </c>
      <c r="G5" s="74"/>
      <c r="H5" s="57" t="s">
        <v>19</v>
      </c>
      <c r="I5" s="57"/>
      <c r="J5" s="57"/>
      <c r="K5" s="57"/>
      <c r="L5" s="57"/>
      <c r="M5" s="57"/>
    </row>
    <row r="6" spans="1:13" s="7" customFormat="1" ht="33" customHeight="1">
      <c r="A6" s="57"/>
      <c r="B6" s="57"/>
      <c r="C6" s="57"/>
      <c r="D6" s="51" t="s">
        <v>17</v>
      </c>
      <c r="E6" s="51" t="s">
        <v>18</v>
      </c>
      <c r="F6" s="51" t="s">
        <v>17</v>
      </c>
      <c r="G6" s="51" t="s">
        <v>7</v>
      </c>
      <c r="H6" s="51" t="s">
        <v>21</v>
      </c>
      <c r="I6" s="51" t="s">
        <v>18</v>
      </c>
      <c r="J6" s="51" t="s">
        <v>20</v>
      </c>
      <c r="K6" s="51" t="s">
        <v>23</v>
      </c>
      <c r="L6" s="72" t="s">
        <v>40</v>
      </c>
      <c r="M6" s="100"/>
    </row>
    <row r="7" spans="1:13" s="6" customFormat="1" ht="15.75">
      <c r="A7" s="101"/>
      <c r="B7" s="102">
        <v>2008</v>
      </c>
      <c r="C7" s="103"/>
      <c r="D7" s="103">
        <v>14300</v>
      </c>
      <c r="E7" s="104">
        <f>+D7/365</f>
        <v>39.178082191780824</v>
      </c>
      <c r="F7" s="105">
        <f>D7-H7</f>
        <v>6578</v>
      </c>
      <c r="G7" s="106">
        <f>+F7/D7</f>
        <v>0.46</v>
      </c>
      <c r="H7" s="105">
        <v>7722</v>
      </c>
      <c r="I7" s="104">
        <f>+H7/365</f>
        <v>21.156164383561645</v>
      </c>
      <c r="J7" s="105" t="s">
        <v>27</v>
      </c>
      <c r="K7" s="104" t="s">
        <v>27</v>
      </c>
      <c r="L7" s="107" t="s">
        <v>27</v>
      </c>
      <c r="M7" s="108"/>
    </row>
    <row r="8" spans="1:13" s="6" customFormat="1" ht="15.75">
      <c r="A8" s="109"/>
      <c r="B8" s="102">
        <v>2009</v>
      </c>
      <c r="C8" s="103"/>
      <c r="D8" s="103">
        <v>19921</v>
      </c>
      <c r="E8" s="104">
        <f>+D8/365</f>
        <v>54.578082191780823</v>
      </c>
      <c r="F8" s="105">
        <f t="shared" ref="F8:F9" si="0">D8-H8</f>
        <v>11156</v>
      </c>
      <c r="G8" s="106">
        <f t="shared" ref="G8:G9" si="1">+F8/D8</f>
        <v>0.56001204758797252</v>
      </c>
      <c r="H8" s="105">
        <v>8765</v>
      </c>
      <c r="I8" s="104">
        <f>+H8/365</f>
        <v>24.013698630136986</v>
      </c>
      <c r="J8" s="105" t="s">
        <v>27</v>
      </c>
      <c r="K8" s="104" t="s">
        <v>27</v>
      </c>
      <c r="L8" s="107" t="s">
        <v>27</v>
      </c>
      <c r="M8" s="108"/>
    </row>
    <row r="9" spans="1:13" s="6" customFormat="1" ht="15.75">
      <c r="A9" s="110"/>
      <c r="B9" s="102">
        <v>2010</v>
      </c>
      <c r="C9" s="103"/>
      <c r="D9" s="111">
        <v>16957</v>
      </c>
      <c r="E9" s="104">
        <f>+D9/365</f>
        <v>46.457534246575342</v>
      </c>
      <c r="F9" s="105">
        <f t="shared" si="0"/>
        <v>8309</v>
      </c>
      <c r="G9" s="106">
        <f t="shared" si="1"/>
        <v>0.49000412808869492</v>
      </c>
      <c r="H9" s="105">
        <v>8648</v>
      </c>
      <c r="I9" s="104">
        <f>+H9/365</f>
        <v>23.693150684931506</v>
      </c>
      <c r="J9" s="105">
        <f>22*365</f>
        <v>8030</v>
      </c>
      <c r="K9" s="104">
        <f>+J9/365/Nodrosinajums!$F$6*1000</f>
        <v>68.75</v>
      </c>
      <c r="L9" s="107">
        <f>H9-J9</f>
        <v>618</v>
      </c>
      <c r="M9" s="108"/>
    </row>
    <row r="10" spans="1:13" s="25" customFormat="1" ht="18.75" customHeight="1">
      <c r="A10" s="2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23"/>
    </row>
    <row r="11" spans="1:13" s="4" customFormat="1" ht="33.75" hidden="1" customHeight="1">
      <c r="A11" s="15"/>
      <c r="B11" s="15"/>
      <c r="C11" s="28"/>
      <c r="D11" s="15"/>
      <c r="E11" s="27"/>
      <c r="F11" s="83"/>
      <c r="G11" s="84"/>
      <c r="H11" s="84"/>
      <c r="I11" s="84"/>
      <c r="J11" s="84"/>
      <c r="K11" s="84"/>
      <c r="L11" s="84"/>
      <c r="M11" s="84"/>
    </row>
    <row r="12" spans="1:13" s="6" customFormat="1" ht="14.25" hidden="1" customHeight="1">
      <c r="B12" s="5"/>
    </row>
    <row r="13" spans="1:13" s="7" customFormat="1" ht="15.75">
      <c r="A13" s="57" t="s">
        <v>1</v>
      </c>
      <c r="B13" s="57" t="s">
        <v>15</v>
      </c>
      <c r="C13" s="57"/>
      <c r="D13" s="96" t="s">
        <v>11</v>
      </c>
      <c r="E13" s="97"/>
      <c r="F13" s="97"/>
      <c r="G13" s="97"/>
      <c r="H13" s="98"/>
      <c r="I13" s="98"/>
      <c r="J13" s="98"/>
      <c r="K13" s="98"/>
      <c r="L13" s="98"/>
      <c r="M13" s="99"/>
    </row>
    <row r="14" spans="1:13" s="7" customFormat="1" ht="57.75" customHeight="1">
      <c r="A14" s="57"/>
      <c r="B14" s="57"/>
      <c r="C14" s="57"/>
      <c r="D14" s="57" t="s">
        <v>39</v>
      </c>
      <c r="E14" s="57"/>
      <c r="F14" s="72" t="s">
        <v>24</v>
      </c>
      <c r="G14" s="74"/>
      <c r="H14" s="57" t="s">
        <v>25</v>
      </c>
      <c r="I14" s="57"/>
      <c r="J14" s="57"/>
      <c r="K14" s="57"/>
      <c r="L14" s="57"/>
      <c r="M14" s="57"/>
    </row>
    <row r="15" spans="1:13" s="7" customFormat="1" ht="33" customHeight="1">
      <c r="A15" s="57"/>
      <c r="B15" s="57"/>
      <c r="C15" s="57"/>
      <c r="D15" s="51" t="s">
        <v>17</v>
      </c>
      <c r="E15" s="51" t="s">
        <v>18</v>
      </c>
      <c r="F15" s="51" t="s">
        <v>17</v>
      </c>
      <c r="G15" s="51" t="s">
        <v>7</v>
      </c>
      <c r="H15" s="51" t="s">
        <v>21</v>
      </c>
      <c r="I15" s="51" t="str">
        <f>+I6</f>
        <v>m3/dnn</v>
      </c>
      <c r="J15" s="51" t="s">
        <v>26</v>
      </c>
      <c r="K15" s="51" t="s">
        <v>23</v>
      </c>
      <c r="L15" s="72" t="s">
        <v>41</v>
      </c>
      <c r="M15" s="100"/>
    </row>
    <row r="16" spans="1:13" s="6" customFormat="1" ht="15.75">
      <c r="A16" s="101"/>
      <c r="B16" s="102">
        <v>2008</v>
      </c>
      <c r="C16" s="103"/>
      <c r="D16" s="112">
        <v>22699</v>
      </c>
      <c r="E16" s="114">
        <f>D16/365</f>
        <v>62.18904109589041</v>
      </c>
      <c r="F16" s="112">
        <f>D16-H16</f>
        <v>12931.6</v>
      </c>
      <c r="G16" s="113">
        <f>F16/D16</f>
        <v>0.56969910568747528</v>
      </c>
      <c r="H16" s="105">
        <f>J16+L16</f>
        <v>9767.4</v>
      </c>
      <c r="I16" s="104">
        <f>+H16/365</f>
        <v>26.759999999999998</v>
      </c>
      <c r="J16" s="105">
        <f>13.75*365</f>
        <v>5018.75</v>
      </c>
      <c r="K16" s="104">
        <f>+J16/365/Nodrosinajums!$J$6*1000</f>
        <v>68.75</v>
      </c>
      <c r="L16" s="107">
        <f>(0.44+1.34+11.23)*365</f>
        <v>4748.6499999999996</v>
      </c>
      <c r="M16" s="108"/>
    </row>
    <row r="17" spans="1:13" s="6" customFormat="1" ht="15.75">
      <c r="A17" s="109"/>
      <c r="B17" s="102">
        <v>2009</v>
      </c>
      <c r="C17" s="103"/>
      <c r="D17" s="112">
        <v>23351</v>
      </c>
      <c r="E17" s="114">
        <f>D17/365</f>
        <v>63.975342465753428</v>
      </c>
      <c r="F17" s="112">
        <f>D17-H17</f>
        <v>13981.45</v>
      </c>
      <c r="G17" s="113">
        <f>F17/D17</f>
        <v>0.59875165945783915</v>
      </c>
      <c r="H17" s="105">
        <f t="shared" ref="H17:H18" si="2">J17+L17</f>
        <v>9369.5499999999993</v>
      </c>
      <c r="I17" s="104">
        <f>+H17/365</f>
        <v>25.669999999999998</v>
      </c>
      <c r="J17" s="105">
        <f>12.66*365</f>
        <v>4620.8999999999996</v>
      </c>
      <c r="K17" s="104">
        <f>+J17/365/Nodrosinajums!$J$6*1000</f>
        <v>63.3</v>
      </c>
      <c r="L17" s="107">
        <f>(0.44+1.34+11.23)*365</f>
        <v>4748.6499999999996</v>
      </c>
      <c r="M17" s="108"/>
    </row>
    <row r="18" spans="1:13" s="6" customFormat="1" ht="15.75">
      <c r="A18" s="110"/>
      <c r="B18" s="102">
        <v>2010</v>
      </c>
      <c r="C18" s="103"/>
      <c r="D18" s="112">
        <v>23278</v>
      </c>
      <c r="E18" s="114">
        <f>D18/365</f>
        <v>63.775342465753425</v>
      </c>
      <c r="F18" s="112">
        <f>D18-H18</f>
        <v>15488.9</v>
      </c>
      <c r="G18" s="113">
        <f>F18/D18</f>
        <v>0.66538791992439217</v>
      </c>
      <c r="H18" s="105">
        <f t="shared" si="2"/>
        <v>7789.1</v>
      </c>
      <c r="I18" s="104">
        <f>+H18/365</f>
        <v>21.34</v>
      </c>
      <c r="J18" s="105">
        <f>19.2*365</f>
        <v>7008</v>
      </c>
      <c r="K18" s="104">
        <f>+J18/365/Nodrosinajums!$J$6*1000</f>
        <v>96</v>
      </c>
      <c r="L18" s="107">
        <f>(0.44+1.34+0.36)*365</f>
        <v>781.1</v>
      </c>
      <c r="M18" s="108"/>
    </row>
    <row r="19" spans="1:13" s="6" customFormat="1" ht="7.5" customHeight="1">
      <c r="A19" s="15"/>
      <c r="B19" s="21"/>
      <c r="C19" s="17"/>
      <c r="D19" s="21"/>
      <c r="E19" s="19"/>
      <c r="F19" s="18"/>
      <c r="G19" s="18"/>
      <c r="H19" s="20"/>
      <c r="I19" s="20"/>
      <c r="J19" s="20"/>
      <c r="K19" s="19"/>
      <c r="L19" s="16"/>
      <c r="M19" s="16"/>
    </row>
    <row r="20" spans="1:13" s="25" customFormat="1" ht="18" customHeight="1">
      <c r="A20" s="43"/>
      <c r="B20" s="21" t="s">
        <v>84</v>
      </c>
      <c r="C20" s="24"/>
      <c r="D20" s="21"/>
      <c r="E20" s="23"/>
      <c r="F20" s="23"/>
      <c r="G20" s="21"/>
      <c r="H20" s="24"/>
      <c r="I20" s="24"/>
      <c r="J20" s="24"/>
      <c r="K20" s="42"/>
      <c r="L20" s="24"/>
      <c r="M20" s="24"/>
    </row>
  </sheetData>
  <mergeCells count="26">
    <mergeCell ref="L18:M18"/>
    <mergeCell ref="L15:M15"/>
    <mergeCell ref="F11:M11"/>
    <mergeCell ref="L8:M8"/>
    <mergeCell ref="L9:M9"/>
    <mergeCell ref="C4:C6"/>
    <mergeCell ref="B10:L10"/>
    <mergeCell ref="L6:M6"/>
    <mergeCell ref="L16:M16"/>
    <mergeCell ref="L17:M17"/>
    <mergeCell ref="A16:A18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4:A6"/>
    <mergeCell ref="A7:A9"/>
    <mergeCell ref="A13:A15"/>
    <mergeCell ref="B13:B15"/>
    <mergeCell ref="C13:C15"/>
    <mergeCell ref="B4:B6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"/>
  <sheetViews>
    <sheetView topLeftCell="A2" workbookViewId="0">
      <selection activeCell="H6" sqref="H6"/>
    </sheetView>
  </sheetViews>
  <sheetFormatPr defaultRowHeight="15.75"/>
  <cols>
    <col min="1" max="1" width="6.42578125" style="6" customWidth="1"/>
    <col min="2" max="2" width="13.28515625" style="6" customWidth="1"/>
    <col min="3" max="8" width="19" style="34" customWidth="1"/>
    <col min="9" max="16384" width="9.140625" style="34"/>
  </cols>
  <sheetData>
    <row r="1" spans="1:8" s="8" customFormat="1" ht="18.75">
      <c r="A1" s="56" t="s">
        <v>54</v>
      </c>
      <c r="B1" s="56"/>
      <c r="C1" s="56"/>
      <c r="D1" s="56"/>
      <c r="E1" s="56"/>
    </row>
    <row r="2" spans="1:8" s="8" customFormat="1" ht="18.75">
      <c r="A2" s="9" t="str">
        <f>Nodrosinajums!A2</f>
        <v>Beverīnas novads</v>
      </c>
      <c r="B2" s="33"/>
      <c r="C2" s="33"/>
      <c r="D2" s="33"/>
      <c r="E2" s="33"/>
    </row>
    <row r="3" spans="1:8" s="7" customFormat="1" ht="30" customHeight="1">
      <c r="A3" s="57" t="s">
        <v>0</v>
      </c>
      <c r="B3" s="57" t="s">
        <v>1</v>
      </c>
      <c r="C3" s="57" t="s">
        <v>47</v>
      </c>
      <c r="D3" s="57"/>
      <c r="E3" s="57"/>
      <c r="F3" s="57" t="s">
        <v>56</v>
      </c>
      <c r="G3" s="57"/>
      <c r="H3" s="57"/>
    </row>
    <row r="4" spans="1:8" s="8" customFormat="1" ht="21.75" customHeight="1">
      <c r="A4" s="61"/>
      <c r="B4" s="86"/>
      <c r="C4" s="57" t="s">
        <v>48</v>
      </c>
      <c r="D4" s="57" t="s">
        <v>49</v>
      </c>
      <c r="E4" s="57" t="s">
        <v>50</v>
      </c>
      <c r="F4" s="57" t="s">
        <v>51</v>
      </c>
      <c r="G4" s="57" t="s">
        <v>52</v>
      </c>
      <c r="H4" s="57" t="s">
        <v>53</v>
      </c>
    </row>
    <row r="5" spans="1:8" s="8" customFormat="1" ht="6" customHeight="1">
      <c r="A5" s="86"/>
      <c r="B5" s="86"/>
      <c r="C5" s="85"/>
      <c r="D5" s="85"/>
      <c r="E5" s="85"/>
      <c r="F5" s="85"/>
      <c r="G5" s="85"/>
      <c r="H5" s="85"/>
    </row>
    <row r="6" spans="1:8" s="8" customFormat="1" ht="47.25">
      <c r="A6" s="45">
        <v>1</v>
      </c>
      <c r="B6" s="44" t="str">
        <f>+Nodrosinajums!B6</f>
        <v>Trikāta</v>
      </c>
      <c r="C6" s="47" t="s">
        <v>74</v>
      </c>
      <c r="D6" s="46" t="s">
        <v>75</v>
      </c>
      <c r="E6" s="46" t="s">
        <v>76</v>
      </c>
      <c r="F6" s="46" t="s">
        <v>55</v>
      </c>
      <c r="G6" s="46" t="s">
        <v>73</v>
      </c>
      <c r="H6" s="46" t="s">
        <v>67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I6" sqref="I6"/>
    </sheetView>
  </sheetViews>
  <sheetFormatPr defaultRowHeight="15.75"/>
  <cols>
    <col min="1" max="1" width="6.42578125" style="6" customWidth="1"/>
    <col min="2" max="2" width="13.28515625" style="6" customWidth="1"/>
    <col min="3" max="8" width="16.140625" style="34" customWidth="1"/>
    <col min="9" max="9" width="26.85546875" style="37" customWidth="1"/>
    <col min="10" max="16384" width="9.140625" style="34"/>
  </cols>
  <sheetData>
    <row r="1" spans="1:9" s="8" customFormat="1" ht="18.75">
      <c r="A1" s="56" t="s">
        <v>57</v>
      </c>
      <c r="B1" s="56"/>
      <c r="C1" s="56"/>
      <c r="D1" s="56"/>
      <c r="E1" s="56"/>
      <c r="I1" s="36"/>
    </row>
    <row r="2" spans="1:9" s="8" customFormat="1" ht="18.75">
      <c r="A2" s="9" t="str">
        <f>Nodrosinajums!A2</f>
        <v>Beverīnas novads</v>
      </c>
      <c r="B2" s="33"/>
      <c r="C2" s="33"/>
      <c r="D2" s="33"/>
      <c r="E2" s="33"/>
      <c r="I2" s="36"/>
    </row>
    <row r="3" spans="1:9" s="7" customFormat="1" ht="30" customHeight="1">
      <c r="A3" s="57" t="s">
        <v>0</v>
      </c>
      <c r="B3" s="57" t="s">
        <v>1</v>
      </c>
      <c r="C3" s="57" t="s">
        <v>58</v>
      </c>
      <c r="D3" s="57"/>
      <c r="E3" s="57"/>
      <c r="F3" s="57" t="s">
        <v>59</v>
      </c>
      <c r="G3" s="57"/>
      <c r="H3" s="57"/>
      <c r="I3" s="87" t="s">
        <v>64</v>
      </c>
    </row>
    <row r="4" spans="1:9" s="8" customFormat="1" ht="21.75" customHeight="1">
      <c r="A4" s="61"/>
      <c r="B4" s="86"/>
      <c r="C4" s="57" t="s">
        <v>60</v>
      </c>
      <c r="D4" s="57" t="s">
        <v>49</v>
      </c>
      <c r="E4" s="57" t="s">
        <v>61</v>
      </c>
      <c r="F4" s="57" t="s">
        <v>62</v>
      </c>
      <c r="G4" s="57" t="s">
        <v>61</v>
      </c>
      <c r="H4" s="57" t="s">
        <v>63</v>
      </c>
      <c r="I4" s="88"/>
    </row>
    <row r="5" spans="1:9" s="8" customFormat="1" ht="6" customHeight="1">
      <c r="A5" s="86"/>
      <c r="B5" s="86"/>
      <c r="C5" s="85"/>
      <c r="D5" s="85"/>
      <c r="E5" s="85"/>
      <c r="F5" s="85"/>
      <c r="G5" s="85"/>
      <c r="H5" s="85"/>
      <c r="I5" s="88"/>
    </row>
    <row r="6" spans="1:9" s="8" customFormat="1" ht="126">
      <c r="A6" s="47">
        <v>1</v>
      </c>
      <c r="B6" s="46" t="str">
        <f>+Kvalitate!B6</f>
        <v>Trikāta</v>
      </c>
      <c r="C6" s="49" t="s">
        <v>78</v>
      </c>
      <c r="D6" s="48" t="s">
        <v>77</v>
      </c>
      <c r="E6" s="48" t="s">
        <v>71</v>
      </c>
      <c r="F6" s="50" t="s">
        <v>79</v>
      </c>
      <c r="G6" s="47" t="s">
        <v>72</v>
      </c>
      <c r="H6" s="47" t="s">
        <v>68</v>
      </c>
      <c r="I6" s="35" t="s">
        <v>83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2012-01-26T14:16:03Z</cp:lastPrinted>
  <dcterms:created xsi:type="dcterms:W3CDTF">2011-12-13T13:06:12Z</dcterms:created>
  <dcterms:modified xsi:type="dcterms:W3CDTF">2012-01-26T14:16:07Z</dcterms:modified>
</cp:coreProperties>
</file>