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3"/>
  </bookViews>
  <sheets>
    <sheet name="Nodrosinajums" sheetId="1" r:id="rId1"/>
    <sheet name="Pakalpoj-sn" sheetId="2" r:id="rId2"/>
    <sheet name="U-K-apjomi" sheetId="3" r:id="rId3"/>
    <sheet name="Probl-risin" sheetId="4" r:id="rId4"/>
  </sheets>
  <calcPr calcId="125725"/>
</workbook>
</file>

<file path=xl/calcChain.xml><?xml version="1.0" encoding="utf-8"?>
<calcChain xmlns="http://schemas.openxmlformats.org/spreadsheetml/2006/main">
  <c r="F16" i="3"/>
  <c r="G16" s="1"/>
  <c r="E16"/>
  <c r="F15"/>
  <c r="G15" s="1"/>
  <c r="E15"/>
  <c r="H16"/>
  <c r="H15"/>
  <c r="J16"/>
  <c r="J15"/>
  <c r="J9"/>
  <c r="J8"/>
  <c r="L9"/>
  <c r="L8"/>
  <c r="F9"/>
  <c r="G9" s="1"/>
  <c r="G8"/>
  <c r="F8"/>
  <c r="E9"/>
  <c r="E8"/>
  <c r="E7"/>
  <c r="H7" i="2"/>
  <c r="G7"/>
  <c r="F7"/>
  <c r="E8"/>
  <c r="E7"/>
  <c r="E6"/>
  <c r="D7"/>
  <c r="C7"/>
  <c r="K6" i="1"/>
  <c r="G6"/>
  <c r="E6"/>
  <c r="J56" i="3"/>
  <c r="J57"/>
  <c r="J58"/>
  <c r="H56"/>
  <c r="F56" s="1"/>
  <c r="G56" s="1"/>
  <c r="H57"/>
  <c r="F57" s="1"/>
  <c r="G57" s="1"/>
  <c r="E56"/>
  <c r="E57"/>
  <c r="J49"/>
  <c r="J50"/>
  <c r="J51"/>
  <c r="H49"/>
  <c r="F49" s="1"/>
  <c r="G49" s="1"/>
  <c r="H50"/>
  <c r="F50" s="1"/>
  <c r="G50" s="1"/>
  <c r="E49"/>
  <c r="E50"/>
  <c r="B8" i="4"/>
  <c r="B7"/>
  <c r="B6"/>
  <c r="B5"/>
  <c r="A2"/>
  <c r="J29" i="3" l="1"/>
  <c r="J30"/>
  <c r="H29"/>
  <c r="F29" s="1"/>
  <c r="G29" s="1"/>
  <c r="E29"/>
  <c r="J22"/>
  <c r="J23"/>
  <c r="H22"/>
  <c r="F22" s="1"/>
  <c r="G22" s="1"/>
  <c r="E22"/>
  <c r="H23"/>
  <c r="F23" s="1"/>
  <c r="G23" s="1"/>
  <c r="A2"/>
  <c r="M9" i="1"/>
  <c r="M7"/>
  <c r="I9"/>
  <c r="I7"/>
  <c r="E58" i="3"/>
  <c r="E51"/>
  <c r="E30"/>
  <c r="E23"/>
  <c r="A49"/>
  <c r="A56" s="1"/>
  <c r="H58"/>
  <c r="F58" s="1"/>
  <c r="G58" s="1"/>
  <c r="H51"/>
  <c r="F51" s="1"/>
  <c r="G51" s="1"/>
  <c r="A35"/>
  <c r="A42" s="1"/>
  <c r="A21"/>
  <c r="A28" s="1"/>
  <c r="H30"/>
  <c r="F30" s="1"/>
  <c r="G30" s="1"/>
  <c r="A7"/>
  <c r="A14" s="1"/>
  <c r="A2" i="2"/>
  <c r="B8"/>
  <c r="A8"/>
  <c r="B7"/>
  <c r="A7"/>
  <c r="B6"/>
  <c r="A6"/>
  <c r="B5"/>
  <c r="A5"/>
  <c r="K9" i="1"/>
  <c r="K7"/>
  <c r="G9"/>
  <c r="G7"/>
</calcChain>
</file>

<file path=xl/sharedStrings.xml><?xml version="1.0" encoding="utf-8"?>
<sst xmlns="http://schemas.openxmlformats.org/spreadsheetml/2006/main" count="267" uniqueCount="82">
  <si>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</si>
  <si>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</si>
  <si>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</si>
  <si>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</si>
  <si>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</si>
  <si>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</si>
  <si>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</si>
  <si>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</si>
  <si>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</si>
  <si>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</si>
  <si>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</si>
  <si>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</si>
  <si>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</si>
  <si>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</si>
  <si>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</si>
  <si>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</si>
  <si>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</si>
  <si>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</si>
  <si>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</si>
  <si>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</si>
  <si>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</si>
  <si>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</si>
  <si>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iestādēm</t>
  </si>
  <si>
    <t>uzņēmumiem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</si>
  <si>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</si>
  <si>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</si>
  <si>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</si>
  <si>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</si>
  <si>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</si>
  <si>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</si>
  <si>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</si>
  <si>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no iestādēm</t>
  </si>
  <si>
    <t xml:space="preserve"> no uzņēmumiem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</si>
  <si>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</si>
  <si>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</si>
  <si>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</si>
  <si>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</si>
  <si>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</si>
  <si>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</si>
  <si>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</si>
  <si>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</si>
  <si>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</si>
  <si>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Uzņēmumu skaits</t>
  </si>
  <si>
    <t>Norēķinās pēc skaitītāju datiem, %</t>
  </si>
  <si>
    <t>Iedzīvotāji</t>
  </si>
  <si>
    <t>Iestādes</t>
  </si>
  <si>
    <t>Uzņēmumi</t>
  </si>
  <si>
    <t>Ilūkstes novads</t>
  </si>
  <si>
    <t>Dviete</t>
  </si>
  <si>
    <t>Eglaine</t>
  </si>
  <si>
    <t>Bebrene</t>
  </si>
  <si>
    <t>Šēdere</t>
  </si>
  <si>
    <t>SIA "Šēderes pakalpojumi"</t>
  </si>
  <si>
    <t>Ir līgums par pakalpojumu sniegšanu, ir Regulatora izsniegta licence un apstiprināti tarifi</t>
  </si>
  <si>
    <t>Ilūkstes novada pašvaldība</t>
  </si>
  <si>
    <t>nd</t>
  </si>
  <si>
    <t>ŪDENSSAIMNIECĪBAS INFRASTRUKTŪRĀ NEPIECIEŠAMIE UZLABOJUMI</t>
  </si>
  <si>
    <t xml:space="preserve">N.p.k. </t>
  </si>
  <si>
    <t>Ūdensapgādes sistēmu uzlabošanai</t>
  </si>
  <si>
    <t xml:space="preserve">Notekūdeņu savākšanas un attīrīšanas sistēmu uzlabošanai </t>
  </si>
  <si>
    <t>Citi nepieciešami ūdenssaimniecības sistēmas uzlabojumi</t>
  </si>
  <si>
    <t>ŪAS izbūve rekonstrukcija</t>
  </si>
  <si>
    <t>Tīklu paplašināšana/ rekonstrukcija (km)</t>
  </si>
  <si>
    <t>Tīklu, KSS izbūve/ rekonstrukcija</t>
  </si>
  <si>
    <t>NAI uzlabošana, izbūve</t>
  </si>
  <si>
    <t>Objektu demontāža</t>
  </si>
  <si>
    <t>Ugunsdzēsības prasību nodrošināšanai</t>
  </si>
  <si>
    <t>Citi</t>
  </si>
  <si>
    <t>-</t>
  </si>
  <si>
    <t>Rekonstrukcija 3656m</t>
  </si>
  <si>
    <t>Rekonstrukcija 2007m</t>
  </si>
  <si>
    <t>Rekonstrukcija 1371 m ; 1 jaunas KSS izbūve</t>
  </si>
  <si>
    <t>Jaunu NAI izbūve</t>
  </si>
  <si>
    <t>SIA "Ornaments"</t>
  </si>
  <si>
    <t>Pašvaldības SIA</t>
  </si>
  <si>
    <t>Ir līguma ar pašvaldību, ir regulatora izsniegta licence un apstiprināti tarifi</t>
  </si>
  <si>
    <t>Respondents nav sniedzis datus</t>
  </si>
  <si>
    <t>Respondenta dati nav ticami, jo 2010.g. notekūdeņu daudzums uz cilvēku dnn lielāks kā piegādātā ūdens daudzums.</t>
  </si>
  <si>
    <t>Ūdens hidrantu izbūve</t>
  </si>
  <si>
    <t xml:space="preserve">Ūdensgūtnes - urbumu sakārtošana </t>
  </si>
  <si>
    <t xml:space="preserve">Ūdensapgādes spiediena nodrošināšana </t>
  </si>
  <si>
    <t>Kanalizācijas tīklu rekonstrukcija, L=1km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</si>
</sst>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0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10" fontId="2" fillId="0" borderId="1" xfId="0" applyNumberFormat="1" applyFont="1" applyFill="1" applyBorder="1" applyAlignment="1">
      <alignment horizontal="center" vertical="top" wrapText="1"/>
    </xf>
    <xf numFmtId="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vertical="top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49" fontId="2" fillId="0" borderId="0" xfId="0" applyNumberFormat="1" applyFont="1"/>
    <xf numFmtId="164" fontId="2" fillId="0" borderId="1" xfId="0" applyNumberFormat="1" applyFont="1" applyFill="1" applyBorder="1"/>
    <xf numFmtId="0" fontId="2" fillId="0" borderId="0" xfId="0" applyFont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vertical="top"/>
    </xf>
    <xf numFmtId="0" fontId="9" fillId="0" borderId="0" xfId="0" applyFont="1" applyFill="1"/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2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vertical="top"/>
    </xf>
    <xf numFmtId="0" fontId="2" fillId="0" borderId="1" xfId="0" applyFont="1" applyFill="1" applyBorder="1" applyAlignment="1">
      <alignment horizontal="right"/>
    </xf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0" fontId="7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workbookViewId="0">
      <selection activeCell="C20" sqref="C20"/>
    </sheetView>
  </sheetViews>
  <sheetFormatPr defaultRowHeight="15.75"/>
  <cols>
    <col min="1" max="1" width="6" style="25" customWidth="1"/>
    <col min="2" max="2" width="11.7109375" style="25" customWidth="1"/>
    <col min="3" max="6" width="10.28515625" style="25" customWidth="1"/>
    <col min="7" max="9" width="9.85546875" style="25" customWidth="1"/>
    <col min="10" max="10" width="9.140625" style="25"/>
    <col min="11" max="11" width="8.28515625" style="25" customWidth="1"/>
    <col min="12" max="12" width="9.140625" style="25"/>
    <col min="13" max="13" width="13.140625" style="25" bestFit="1" customWidth="1"/>
    <col min="14" max="16384" width="9.140625" style="25"/>
  </cols>
  <sheetData>
    <row r="1" spans="1:13" ht="18.75">
      <c r="A1" s="48" t="s">
        <v>36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ht="18.75">
      <c r="A2" s="26" t="s">
        <v>47</v>
      </c>
    </row>
    <row r="3" spans="1:13" s="11" customFormat="1" ht="36" customHeight="1">
      <c r="A3" s="49" t="s">
        <v>0</v>
      </c>
      <c r="B3" s="49" t="s">
        <v>1</v>
      </c>
      <c r="C3" s="49" t="s">
        <v>2</v>
      </c>
      <c r="D3" s="49"/>
      <c r="E3" s="49"/>
      <c r="F3" s="49" t="s">
        <v>3</v>
      </c>
      <c r="G3" s="49"/>
      <c r="H3" s="49"/>
      <c r="I3" s="49"/>
      <c r="J3" s="49" t="s">
        <v>8</v>
      </c>
      <c r="K3" s="49"/>
      <c r="L3" s="49"/>
      <c r="M3" s="49"/>
    </row>
    <row r="4" spans="1:13">
      <c r="A4" s="51"/>
      <c r="B4" s="52"/>
      <c r="C4" s="50" t="s">
        <v>33</v>
      </c>
      <c r="D4" s="50" t="s">
        <v>34</v>
      </c>
      <c r="E4" s="50" t="s">
        <v>35</v>
      </c>
      <c r="F4" s="50" t="s">
        <v>4</v>
      </c>
      <c r="G4" s="50"/>
      <c r="H4" s="51" t="s">
        <v>5</v>
      </c>
      <c r="I4" s="51"/>
      <c r="J4" s="50" t="s">
        <v>4</v>
      </c>
      <c r="K4" s="50"/>
      <c r="L4" s="51" t="s">
        <v>5</v>
      </c>
      <c r="M4" s="51"/>
    </row>
    <row r="5" spans="1:13">
      <c r="A5" s="52"/>
      <c r="B5" s="53"/>
      <c r="C5" s="54"/>
      <c r="D5" s="55"/>
      <c r="E5" s="55"/>
      <c r="F5" s="18" t="s">
        <v>6</v>
      </c>
      <c r="G5" s="18" t="s">
        <v>7</v>
      </c>
      <c r="H5" s="18" t="s">
        <v>6</v>
      </c>
      <c r="I5" s="18" t="s">
        <v>7</v>
      </c>
      <c r="J5" s="18" t="s">
        <v>6</v>
      </c>
      <c r="K5" s="18" t="s">
        <v>7</v>
      </c>
      <c r="L5" s="18" t="s">
        <v>6</v>
      </c>
      <c r="M5" s="18" t="s">
        <v>7</v>
      </c>
    </row>
    <row r="6" spans="1:13">
      <c r="A6" s="18">
        <v>1</v>
      </c>
      <c r="B6" s="38" t="s">
        <v>48</v>
      </c>
      <c r="C6" s="37">
        <v>684</v>
      </c>
      <c r="D6" s="77">
        <v>309</v>
      </c>
      <c r="E6" s="19">
        <f>+D6</f>
        <v>309</v>
      </c>
      <c r="F6" s="19">
        <v>183</v>
      </c>
      <c r="G6" s="22">
        <f t="shared" ref="G6:G9" si="0">+F6/D6</f>
        <v>0.59223300970873782</v>
      </c>
      <c r="H6" s="40" t="s">
        <v>55</v>
      </c>
      <c r="I6" s="40" t="s">
        <v>55</v>
      </c>
      <c r="J6" s="19">
        <v>169</v>
      </c>
      <c r="K6" s="22">
        <f t="shared" ref="K6:K9" si="1">+J6/D6</f>
        <v>0.54692556634304212</v>
      </c>
      <c r="L6" s="40" t="s">
        <v>55</v>
      </c>
      <c r="M6" s="40" t="s">
        <v>55</v>
      </c>
    </row>
    <row r="7" spans="1:13">
      <c r="A7" s="18">
        <v>2</v>
      </c>
      <c r="B7" s="38" t="s">
        <v>49</v>
      </c>
      <c r="C7" s="37">
        <v>482</v>
      </c>
      <c r="D7" s="36">
        <v>240</v>
      </c>
      <c r="E7" s="19">
        <v>175</v>
      </c>
      <c r="F7" s="19">
        <v>175</v>
      </c>
      <c r="G7" s="22">
        <f t="shared" si="0"/>
        <v>0.72916666666666663</v>
      </c>
      <c r="H7" s="18">
        <v>175</v>
      </c>
      <c r="I7" s="23">
        <f>H7/D7</f>
        <v>0.72916666666666663</v>
      </c>
      <c r="J7" s="19">
        <v>151</v>
      </c>
      <c r="K7" s="22">
        <f t="shared" si="1"/>
        <v>0.62916666666666665</v>
      </c>
      <c r="L7" s="18">
        <v>151</v>
      </c>
      <c r="M7" s="41">
        <f>L7/D7</f>
        <v>0.62916666666666665</v>
      </c>
    </row>
    <row r="8" spans="1:13">
      <c r="A8" s="18">
        <v>3</v>
      </c>
      <c r="B8" s="38" t="s">
        <v>50</v>
      </c>
      <c r="C8" s="37">
        <v>450</v>
      </c>
      <c r="D8" s="46" t="s">
        <v>76</v>
      </c>
      <c r="E8" s="19"/>
      <c r="F8" s="19"/>
      <c r="G8" s="22"/>
      <c r="H8" s="18"/>
      <c r="I8" s="23"/>
      <c r="J8" s="19"/>
      <c r="K8" s="22"/>
      <c r="L8" s="18"/>
      <c r="M8" s="23"/>
    </row>
    <row r="9" spans="1:13">
      <c r="A9" s="18">
        <v>4</v>
      </c>
      <c r="B9" s="38" t="s">
        <v>51</v>
      </c>
      <c r="C9" s="37">
        <v>247</v>
      </c>
      <c r="D9" s="36">
        <v>192</v>
      </c>
      <c r="E9" s="19">
        <v>178</v>
      </c>
      <c r="F9" s="19">
        <v>178</v>
      </c>
      <c r="G9" s="22">
        <f t="shared" si="0"/>
        <v>0.92708333333333337</v>
      </c>
      <c r="H9" s="18">
        <v>178</v>
      </c>
      <c r="I9" s="23">
        <f t="shared" ref="I9" si="2">H9/D9</f>
        <v>0.92708333333333337</v>
      </c>
      <c r="J9" s="19">
        <v>156</v>
      </c>
      <c r="K9" s="22">
        <f t="shared" si="1"/>
        <v>0.8125</v>
      </c>
      <c r="L9" s="18">
        <v>156</v>
      </c>
      <c r="M9" s="23">
        <f t="shared" ref="M9" si="3">L9/D9</f>
        <v>0.8125</v>
      </c>
    </row>
    <row r="10" spans="1:13">
      <c r="A10" s="42"/>
      <c r="B10" s="43"/>
      <c r="C10" s="43"/>
      <c r="D10" s="43"/>
      <c r="E10" s="43"/>
      <c r="F10" s="43"/>
      <c r="G10" s="44"/>
      <c r="H10" s="42"/>
      <c r="I10" s="45"/>
      <c r="J10" s="43"/>
      <c r="K10" s="44"/>
      <c r="L10" s="42"/>
      <c r="M10" s="45"/>
    </row>
    <row r="11" spans="1:13" hidden="1"/>
    <row r="12" spans="1:13" ht="35.25" customHeight="1">
      <c r="A12" s="49" t="s">
        <v>0</v>
      </c>
      <c r="B12" s="49" t="s">
        <v>1</v>
      </c>
      <c r="C12" s="50" t="s">
        <v>40</v>
      </c>
      <c r="D12" s="50"/>
      <c r="E12" s="50"/>
      <c r="F12" s="55"/>
      <c r="G12" s="56" t="s">
        <v>43</v>
      </c>
      <c r="H12" s="59"/>
      <c r="I12" s="60"/>
    </row>
    <row r="13" spans="1:13">
      <c r="A13" s="51"/>
      <c r="B13" s="52"/>
      <c r="C13" s="56" t="s">
        <v>10</v>
      </c>
      <c r="D13" s="57"/>
      <c r="E13" s="56" t="s">
        <v>11</v>
      </c>
      <c r="F13" s="58"/>
      <c r="G13" s="61" t="s">
        <v>44</v>
      </c>
      <c r="H13" s="61" t="s">
        <v>45</v>
      </c>
      <c r="I13" s="61" t="s">
        <v>46</v>
      </c>
    </row>
    <row r="14" spans="1:13" ht="31.5">
      <c r="A14" s="52"/>
      <c r="B14" s="53"/>
      <c r="C14" s="18" t="s">
        <v>41</v>
      </c>
      <c r="D14" s="18" t="s">
        <v>42</v>
      </c>
      <c r="E14" s="18" t="s">
        <v>41</v>
      </c>
      <c r="F14" s="18" t="s">
        <v>42</v>
      </c>
      <c r="G14" s="62"/>
      <c r="H14" s="62"/>
      <c r="I14" s="62"/>
    </row>
    <row r="15" spans="1:13">
      <c r="A15" s="18">
        <v>1</v>
      </c>
      <c r="B15" s="38" t="s">
        <v>48</v>
      </c>
      <c r="C15" s="19">
        <v>8</v>
      </c>
      <c r="D15" s="19">
        <v>11</v>
      </c>
      <c r="E15" s="19">
        <v>6</v>
      </c>
      <c r="F15" s="19">
        <v>9</v>
      </c>
      <c r="G15" s="19">
        <v>97</v>
      </c>
      <c r="H15" s="40" t="s">
        <v>55</v>
      </c>
      <c r="I15" s="40" t="s">
        <v>55</v>
      </c>
    </row>
    <row r="16" spans="1:13">
      <c r="A16" s="18">
        <v>2</v>
      </c>
      <c r="B16" s="38" t="s">
        <v>49</v>
      </c>
      <c r="C16" s="19">
        <v>2</v>
      </c>
      <c r="D16" s="19">
        <v>3</v>
      </c>
      <c r="E16" s="19">
        <v>2</v>
      </c>
      <c r="F16" s="19">
        <v>0</v>
      </c>
      <c r="G16" s="24">
        <v>0.59</v>
      </c>
      <c r="H16" s="24">
        <v>1</v>
      </c>
      <c r="I16" s="24">
        <v>1</v>
      </c>
    </row>
    <row r="17" spans="1:9" hidden="1">
      <c r="A17" s="18">
        <v>3</v>
      </c>
      <c r="B17" s="38" t="s">
        <v>50</v>
      </c>
      <c r="C17" s="19"/>
      <c r="D17" s="19"/>
      <c r="E17" s="19"/>
      <c r="F17" s="19"/>
      <c r="G17" s="24"/>
      <c r="H17" s="24"/>
      <c r="I17" s="24"/>
    </row>
    <row r="18" spans="1:9">
      <c r="A18" s="18">
        <v>4</v>
      </c>
      <c r="B18" s="38" t="s">
        <v>51</v>
      </c>
      <c r="C18" s="19">
        <v>3</v>
      </c>
      <c r="D18" s="19">
        <v>4</v>
      </c>
      <c r="E18" s="19">
        <v>3</v>
      </c>
      <c r="F18" s="19">
        <v>4</v>
      </c>
      <c r="G18" s="24">
        <v>0.93</v>
      </c>
      <c r="H18" s="24">
        <v>1</v>
      </c>
      <c r="I18" s="24">
        <v>1</v>
      </c>
    </row>
  </sheetData>
  <mergeCells count="22">
    <mergeCell ref="A12:A14"/>
    <mergeCell ref="B12:B14"/>
    <mergeCell ref="E4:E5"/>
    <mergeCell ref="J3:M3"/>
    <mergeCell ref="J4:K4"/>
    <mergeCell ref="L4:M4"/>
    <mergeCell ref="D4:D5"/>
    <mergeCell ref="C12:F12"/>
    <mergeCell ref="C13:D13"/>
    <mergeCell ref="E13:F13"/>
    <mergeCell ref="G12:I12"/>
    <mergeCell ref="G13:G14"/>
    <mergeCell ref="H13:H14"/>
    <mergeCell ref="I13:I14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H8" sqref="H8"/>
    </sheetView>
  </sheetViews>
  <sheetFormatPr defaultRowHeight="15.75"/>
  <cols>
    <col min="1" max="1" width="6" style="3" customWidth="1"/>
    <col min="2" max="2" width="13.28515625" style="1" customWidth="1"/>
    <col min="3" max="4" width="17.5703125" style="1" customWidth="1"/>
    <col min="5" max="5" width="15.7109375" style="1" customWidth="1"/>
    <col min="6" max="6" width="30" style="1" customWidth="1"/>
    <col min="7" max="8" width="15.42578125" style="1" customWidth="1"/>
    <col min="9" max="9" width="0.42578125" style="1" customWidth="1"/>
    <col min="10" max="16384" width="9.140625" style="1"/>
  </cols>
  <sheetData>
    <row r="1" spans="1:9" ht="18.75">
      <c r="A1" s="4" t="s">
        <v>37</v>
      </c>
    </row>
    <row r="2" spans="1:9" ht="18.75">
      <c r="A2" s="4" t="str">
        <f>+Nodrosinajums!A2</f>
        <v>Ilūkstes novads</v>
      </c>
    </row>
    <row r="3" spans="1:9" s="2" customFormat="1" ht="39.75" customHeight="1">
      <c r="A3" s="63" t="s">
        <v>0</v>
      </c>
      <c r="B3" s="63" t="s">
        <v>1</v>
      </c>
      <c r="C3" s="63" t="s">
        <v>9</v>
      </c>
      <c r="D3" s="63"/>
      <c r="E3" s="63" t="s">
        <v>12</v>
      </c>
      <c r="F3" s="63"/>
      <c r="G3" s="63"/>
      <c r="H3" s="63"/>
      <c r="I3" s="63"/>
    </row>
    <row r="4" spans="1:9" ht="34.5" customHeight="1">
      <c r="A4" s="64"/>
      <c r="B4" s="65"/>
      <c r="C4" s="16" t="s">
        <v>10</v>
      </c>
      <c r="D4" s="16" t="s">
        <v>11</v>
      </c>
      <c r="E4" s="16" t="s">
        <v>13</v>
      </c>
      <c r="F4" s="16" t="s">
        <v>38</v>
      </c>
      <c r="G4" s="16" t="s">
        <v>14</v>
      </c>
      <c r="H4" s="16" t="s">
        <v>15</v>
      </c>
      <c r="I4" s="16"/>
    </row>
    <row r="5" spans="1:9" s="25" customFormat="1" ht="47.25">
      <c r="A5" s="18">
        <f>+Nodrosinajums!A6</f>
        <v>1</v>
      </c>
      <c r="B5" s="19" t="str">
        <f>+Nodrosinajums!B6</f>
        <v>Dviete</v>
      </c>
      <c r="C5" s="19" t="s">
        <v>73</v>
      </c>
      <c r="D5" s="19" t="s">
        <v>73</v>
      </c>
      <c r="E5" s="19" t="s">
        <v>74</v>
      </c>
      <c r="F5" s="19" t="s">
        <v>75</v>
      </c>
      <c r="G5" s="19" t="s">
        <v>73</v>
      </c>
      <c r="H5" s="19" t="s">
        <v>73</v>
      </c>
      <c r="I5" s="19"/>
    </row>
    <row r="6" spans="1:9" ht="65.25" customHeight="1">
      <c r="A6" s="16">
        <f>+Nodrosinajums!A7</f>
        <v>2</v>
      </c>
      <c r="B6" s="19" t="str">
        <f>+Nodrosinajums!B7</f>
        <v>Eglaine</v>
      </c>
      <c r="C6" s="21" t="s">
        <v>52</v>
      </c>
      <c r="D6" s="21" t="s">
        <v>52</v>
      </c>
      <c r="E6" s="19" t="str">
        <f>+E5</f>
        <v>Pašvaldības SIA</v>
      </c>
      <c r="F6" s="21" t="s">
        <v>53</v>
      </c>
      <c r="G6" s="21" t="s">
        <v>54</v>
      </c>
      <c r="H6" s="21" t="s">
        <v>52</v>
      </c>
      <c r="I6" s="17"/>
    </row>
    <row r="7" spans="1:9" s="25" customFormat="1" ht="66" customHeight="1">
      <c r="A7" s="40">
        <f>+Nodrosinajums!A8</f>
        <v>3</v>
      </c>
      <c r="B7" s="39" t="str">
        <f>+Nodrosinajums!B8</f>
        <v>Bebrene</v>
      </c>
      <c r="C7" s="39" t="str">
        <f>+C5</f>
        <v>SIA "Ornaments"</v>
      </c>
      <c r="D7" s="39" t="str">
        <f>+D5</f>
        <v>SIA "Ornaments"</v>
      </c>
      <c r="E7" s="39" t="str">
        <f>+E6</f>
        <v>Pašvaldības SIA</v>
      </c>
      <c r="F7" s="39" t="str">
        <f>+F5</f>
        <v>Ir līguma ar pašvaldību, ir regulatora izsniegta licence un apstiprināti tarifi</v>
      </c>
      <c r="G7" s="39" t="str">
        <f>+G6</f>
        <v>Ilūkstes novada pašvaldība</v>
      </c>
      <c r="H7" s="39" t="str">
        <f>+D7</f>
        <v>SIA "Ornaments"</v>
      </c>
      <c r="I7" s="39"/>
    </row>
    <row r="8" spans="1:9" ht="48.75" customHeight="1">
      <c r="A8" s="16">
        <f>+Nodrosinajums!A9</f>
        <v>4</v>
      </c>
      <c r="B8" s="19" t="str">
        <f>+Nodrosinajums!B9</f>
        <v>Šēdere</v>
      </c>
      <c r="C8" s="21" t="s">
        <v>52</v>
      </c>
      <c r="D8" s="21" t="s">
        <v>52</v>
      </c>
      <c r="E8" s="19" t="str">
        <f>+E7</f>
        <v>Pašvaldības SIA</v>
      </c>
      <c r="F8" s="21" t="s">
        <v>53</v>
      </c>
      <c r="G8" s="21" t="s">
        <v>54</v>
      </c>
      <c r="H8" s="21" t="s">
        <v>52</v>
      </c>
      <c r="I8" s="17"/>
    </row>
  </sheetData>
  <mergeCells count="4">
    <mergeCell ref="C3:D3"/>
    <mergeCell ref="A3:A4"/>
    <mergeCell ref="B3:B4"/>
    <mergeCell ref="E3:I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8"/>
  <sheetViews>
    <sheetView topLeftCell="B1" workbookViewId="0">
      <selection activeCell="F16" sqref="F16"/>
    </sheetView>
  </sheetViews>
  <sheetFormatPr defaultRowHeight="15"/>
  <cols>
    <col min="1" max="1" width="14.140625" style="7" customWidth="1"/>
    <col min="2" max="2" width="9.140625" style="6"/>
    <col min="3" max="3" width="10.140625" style="7" hidden="1" customWidth="1"/>
    <col min="4" max="7" width="10.85546875" style="7" customWidth="1"/>
    <col min="8" max="12" width="13.140625" style="7" customWidth="1"/>
    <col min="13" max="14" width="9.140625" style="7"/>
    <col min="15" max="15" width="13.140625" style="7" bestFit="1" customWidth="1"/>
    <col min="16" max="16384" width="9.140625" style="7"/>
  </cols>
  <sheetData>
    <row r="1" spans="1:12" ht="18.75">
      <c r="A1" s="5" t="s">
        <v>39</v>
      </c>
    </row>
    <row r="2" spans="1:12" ht="24" customHeight="1">
      <c r="A2" s="5" t="str">
        <f>+Nodrosinajums!A2</f>
        <v>Ilūkstes novads</v>
      </c>
    </row>
    <row r="3" spans="1:12" s="10" customFormat="1" ht="9" customHeight="1">
      <c r="A3" s="8"/>
      <c r="B3" s="9"/>
    </row>
    <row r="4" spans="1:12" s="11" customFormat="1" ht="15.75">
      <c r="A4" s="49" t="s">
        <v>1</v>
      </c>
      <c r="B4" s="49" t="s">
        <v>16</v>
      </c>
      <c r="C4" s="49"/>
      <c r="D4" s="66" t="s">
        <v>10</v>
      </c>
      <c r="E4" s="67"/>
      <c r="F4" s="67"/>
      <c r="G4" s="67"/>
      <c r="H4" s="68"/>
      <c r="I4" s="68"/>
      <c r="J4" s="68"/>
      <c r="K4" s="68"/>
      <c r="L4" s="69"/>
    </row>
    <row r="5" spans="1:12" s="11" customFormat="1" ht="33" customHeight="1">
      <c r="A5" s="49"/>
      <c r="B5" s="49"/>
      <c r="C5" s="49"/>
      <c r="D5" s="49" t="s">
        <v>17</v>
      </c>
      <c r="E5" s="49"/>
      <c r="F5" s="70" t="s">
        <v>25</v>
      </c>
      <c r="G5" s="71"/>
      <c r="H5" s="49" t="s">
        <v>20</v>
      </c>
      <c r="I5" s="49"/>
      <c r="J5" s="49"/>
      <c r="K5" s="49"/>
      <c r="L5" s="49"/>
    </row>
    <row r="6" spans="1:12" s="11" customFormat="1" ht="33" customHeight="1">
      <c r="A6" s="49"/>
      <c r="B6" s="49"/>
      <c r="C6" s="49"/>
      <c r="D6" s="12" t="s">
        <v>18</v>
      </c>
      <c r="E6" s="12" t="s">
        <v>19</v>
      </c>
      <c r="F6" s="12" t="s">
        <v>18</v>
      </c>
      <c r="G6" s="12" t="s">
        <v>7</v>
      </c>
      <c r="H6" s="12" t="s">
        <v>24</v>
      </c>
      <c r="I6" s="12" t="s">
        <v>21</v>
      </c>
      <c r="J6" s="12" t="s">
        <v>26</v>
      </c>
      <c r="K6" s="12" t="s">
        <v>22</v>
      </c>
      <c r="L6" s="12" t="s">
        <v>23</v>
      </c>
    </row>
    <row r="7" spans="1:12" s="10" customFormat="1" ht="15.75">
      <c r="A7" s="72" t="str">
        <f>+Nodrosinajums!B6</f>
        <v>Dviete</v>
      </c>
      <c r="B7" s="13">
        <v>2008</v>
      </c>
      <c r="C7" s="14"/>
      <c r="D7" s="14">
        <v>23803</v>
      </c>
      <c r="E7" s="79">
        <f>+D7/365</f>
        <v>65.213698630136989</v>
      </c>
      <c r="F7" s="13" t="s">
        <v>55</v>
      </c>
      <c r="G7" s="13" t="s">
        <v>55</v>
      </c>
      <c r="H7" s="13" t="s">
        <v>55</v>
      </c>
      <c r="I7" s="13" t="s">
        <v>55</v>
      </c>
      <c r="J7" s="13" t="s">
        <v>55</v>
      </c>
      <c r="K7" s="13" t="s">
        <v>55</v>
      </c>
      <c r="L7" s="13" t="s">
        <v>55</v>
      </c>
    </row>
    <row r="8" spans="1:12" s="10" customFormat="1" ht="15.75">
      <c r="A8" s="73"/>
      <c r="B8" s="13">
        <v>2009</v>
      </c>
      <c r="C8" s="14"/>
      <c r="D8" s="14">
        <v>21730</v>
      </c>
      <c r="E8" s="79">
        <f t="shared" ref="E8:E9" si="0">+D8/365</f>
        <v>59.534246575342465</v>
      </c>
      <c r="F8" s="14">
        <f>+D8-H8</f>
        <v>10310</v>
      </c>
      <c r="G8" s="32">
        <f>+F8/D8</f>
        <v>0.47445927289461576</v>
      </c>
      <c r="H8" s="14">
        <v>11420</v>
      </c>
      <c r="I8" s="14">
        <v>8737</v>
      </c>
      <c r="J8" s="79">
        <f>+I8/365/Nodrosinajums!F6*1000</f>
        <v>130.80320383262219</v>
      </c>
      <c r="K8" s="14">
        <v>701</v>
      </c>
      <c r="L8" s="14">
        <f>+H8-I8-K8</f>
        <v>1982</v>
      </c>
    </row>
    <row r="9" spans="1:12" s="10" customFormat="1" ht="15.75">
      <c r="A9" s="74"/>
      <c r="B9" s="13">
        <v>2010</v>
      </c>
      <c r="C9" s="14"/>
      <c r="D9" s="78">
        <v>13204</v>
      </c>
      <c r="E9" s="79">
        <f t="shared" si="0"/>
        <v>36.175342465753424</v>
      </c>
      <c r="F9" s="14">
        <f>+D9-H9</f>
        <v>6310</v>
      </c>
      <c r="G9" s="32">
        <f>+F9/D9</f>
        <v>0.47788548924568314</v>
      </c>
      <c r="H9" s="14">
        <v>6894</v>
      </c>
      <c r="I9" s="14">
        <v>5117</v>
      </c>
      <c r="J9" s="79">
        <f>+I9/365/Nodrosinajums!F6*1000</f>
        <v>76.607530503780225</v>
      </c>
      <c r="K9" s="14">
        <v>566</v>
      </c>
      <c r="L9" s="14">
        <f>+H9-I9-K9</f>
        <v>1211</v>
      </c>
    </row>
    <row r="10" spans="1:12" s="10" customFormat="1" ht="5.25" customHeight="1">
      <c r="B10" s="9"/>
    </row>
    <row r="11" spans="1:12" s="11" customFormat="1" ht="15.75">
      <c r="A11" s="49" t="s">
        <v>1</v>
      </c>
      <c r="B11" s="49" t="s">
        <v>16</v>
      </c>
      <c r="C11" s="49"/>
      <c r="D11" s="66" t="s">
        <v>11</v>
      </c>
      <c r="E11" s="67"/>
      <c r="F11" s="67"/>
      <c r="G11" s="67"/>
      <c r="H11" s="68"/>
      <c r="I11" s="68"/>
      <c r="J11" s="68"/>
      <c r="K11" s="68"/>
      <c r="L11" s="69"/>
    </row>
    <row r="12" spans="1:12" s="11" customFormat="1" ht="33" customHeight="1">
      <c r="A12" s="49"/>
      <c r="B12" s="49"/>
      <c r="C12" s="49"/>
      <c r="D12" s="49" t="s">
        <v>28</v>
      </c>
      <c r="E12" s="49"/>
      <c r="F12" s="70" t="s">
        <v>27</v>
      </c>
      <c r="G12" s="71"/>
      <c r="H12" s="49" t="s">
        <v>29</v>
      </c>
      <c r="I12" s="49"/>
      <c r="J12" s="49"/>
      <c r="K12" s="49"/>
      <c r="L12" s="49"/>
    </row>
    <row r="13" spans="1:12" s="11" customFormat="1" ht="33" customHeight="1">
      <c r="A13" s="49"/>
      <c r="B13" s="49"/>
      <c r="C13" s="49"/>
      <c r="D13" s="12" t="s">
        <v>18</v>
      </c>
      <c r="E13" s="12" t="s">
        <v>19</v>
      </c>
      <c r="F13" s="12" t="s">
        <v>18</v>
      </c>
      <c r="G13" s="12" t="s">
        <v>7</v>
      </c>
      <c r="H13" s="12" t="s">
        <v>24</v>
      </c>
      <c r="I13" s="12" t="s">
        <v>30</v>
      </c>
      <c r="J13" s="12" t="s">
        <v>26</v>
      </c>
      <c r="K13" s="12" t="s">
        <v>31</v>
      </c>
      <c r="L13" s="12" t="s">
        <v>32</v>
      </c>
    </row>
    <row r="14" spans="1:12" s="10" customFormat="1" ht="15.75">
      <c r="A14" s="72" t="str">
        <f>+A7</f>
        <v>Dviete</v>
      </c>
      <c r="B14" s="13">
        <v>2008</v>
      </c>
      <c r="C14" s="14"/>
      <c r="D14" s="13" t="s">
        <v>55</v>
      </c>
      <c r="E14" s="13" t="s">
        <v>55</v>
      </c>
      <c r="F14" s="13" t="s">
        <v>55</v>
      </c>
      <c r="G14" s="13" t="s">
        <v>55</v>
      </c>
      <c r="H14" s="13" t="s">
        <v>55</v>
      </c>
      <c r="I14" s="13" t="s">
        <v>55</v>
      </c>
      <c r="J14" s="13" t="s">
        <v>55</v>
      </c>
      <c r="K14" s="13" t="s">
        <v>55</v>
      </c>
      <c r="L14" s="13" t="s">
        <v>55</v>
      </c>
    </row>
    <row r="15" spans="1:12" s="10" customFormat="1" ht="15.75">
      <c r="A15" s="73"/>
      <c r="B15" s="13">
        <v>2009</v>
      </c>
      <c r="C15" s="14"/>
      <c r="D15" s="14">
        <v>6600</v>
      </c>
      <c r="E15" s="79">
        <f t="shared" ref="E15:E16" si="1">+D15/365</f>
        <v>18.082191780821919</v>
      </c>
      <c r="F15" s="14">
        <f>+D15-H15</f>
        <v>1889</v>
      </c>
      <c r="G15" s="32">
        <f>+F15/D15</f>
        <v>0.2862121212121212</v>
      </c>
      <c r="H15" s="80">
        <f>+I15+K15+L15</f>
        <v>4711</v>
      </c>
      <c r="I15" s="80">
        <v>3988</v>
      </c>
      <c r="J15" s="79">
        <f>+I15/365/Nodrosinajums!J6*1000</f>
        <v>64.651049687930623</v>
      </c>
      <c r="K15" s="14">
        <v>658</v>
      </c>
      <c r="L15" s="14">
        <v>65</v>
      </c>
    </row>
    <row r="16" spans="1:12" s="10" customFormat="1" ht="15.75">
      <c r="A16" s="74"/>
      <c r="B16" s="13">
        <v>2010</v>
      </c>
      <c r="C16" s="14"/>
      <c r="D16" s="78">
        <v>13242</v>
      </c>
      <c r="E16" s="79">
        <f t="shared" si="1"/>
        <v>36.279452054794518</v>
      </c>
      <c r="F16" s="14">
        <f>+D16-H16</f>
        <v>10564</v>
      </c>
      <c r="G16" s="32">
        <f>+F16/D16</f>
        <v>0.79776468811357804</v>
      </c>
      <c r="H16" s="80">
        <f>+I16+K16+L16</f>
        <v>2678</v>
      </c>
      <c r="I16" s="80">
        <v>2061</v>
      </c>
      <c r="J16" s="79">
        <f>+I16/365/Nodrosinajums!J6*1000</f>
        <v>33.411688416957119</v>
      </c>
      <c r="K16" s="14">
        <v>513</v>
      </c>
      <c r="L16" s="14">
        <v>104</v>
      </c>
    </row>
    <row r="17" spans="1:12" s="10" customFormat="1" ht="15.75">
      <c r="B17" s="9"/>
    </row>
    <row r="18" spans="1:12" s="11" customFormat="1" ht="15.75">
      <c r="A18" s="49" t="s">
        <v>1</v>
      </c>
      <c r="B18" s="49" t="s">
        <v>16</v>
      </c>
      <c r="C18" s="49"/>
      <c r="D18" s="66" t="s">
        <v>10</v>
      </c>
      <c r="E18" s="67"/>
      <c r="F18" s="67"/>
      <c r="G18" s="67"/>
      <c r="H18" s="68"/>
      <c r="I18" s="68"/>
      <c r="J18" s="68"/>
      <c r="K18" s="68"/>
      <c r="L18" s="69"/>
    </row>
    <row r="19" spans="1:12" s="11" customFormat="1" ht="33" customHeight="1">
      <c r="A19" s="49"/>
      <c r="B19" s="49"/>
      <c r="C19" s="49"/>
      <c r="D19" s="49" t="s">
        <v>17</v>
      </c>
      <c r="E19" s="49"/>
      <c r="F19" s="70" t="s">
        <v>25</v>
      </c>
      <c r="G19" s="71"/>
      <c r="H19" s="49" t="s">
        <v>20</v>
      </c>
      <c r="I19" s="49"/>
      <c r="J19" s="49"/>
      <c r="K19" s="49"/>
      <c r="L19" s="49"/>
    </row>
    <row r="20" spans="1:12" s="11" customFormat="1" ht="33" customHeight="1">
      <c r="A20" s="49"/>
      <c r="B20" s="49"/>
      <c r="C20" s="49"/>
      <c r="D20" s="12" t="s">
        <v>18</v>
      </c>
      <c r="E20" s="12" t="s">
        <v>19</v>
      </c>
      <c r="F20" s="12" t="s">
        <v>18</v>
      </c>
      <c r="G20" s="12" t="s">
        <v>7</v>
      </c>
      <c r="H20" s="12" t="s">
        <v>24</v>
      </c>
      <c r="I20" s="12" t="s">
        <v>21</v>
      </c>
      <c r="J20" s="12" t="s">
        <v>26</v>
      </c>
      <c r="K20" s="12" t="s">
        <v>22</v>
      </c>
      <c r="L20" s="12" t="s">
        <v>23</v>
      </c>
    </row>
    <row r="21" spans="1:12" s="10" customFormat="1" ht="15.75">
      <c r="A21" s="72" t="str">
        <f>+Nodrosinajums!B7</f>
        <v>Eglaine</v>
      </c>
      <c r="B21" s="13">
        <v>2008</v>
      </c>
      <c r="C21" s="14"/>
      <c r="D21" s="13" t="s">
        <v>55</v>
      </c>
      <c r="E21" s="13" t="s">
        <v>55</v>
      </c>
      <c r="F21" s="13" t="s">
        <v>55</v>
      </c>
      <c r="G21" s="13" t="s">
        <v>55</v>
      </c>
      <c r="H21" s="13" t="s">
        <v>55</v>
      </c>
      <c r="I21" s="13" t="s">
        <v>55</v>
      </c>
      <c r="J21" s="13" t="s">
        <v>55</v>
      </c>
      <c r="K21" s="13" t="s">
        <v>55</v>
      </c>
      <c r="L21" s="13" t="s">
        <v>55</v>
      </c>
    </row>
    <row r="22" spans="1:12" s="10" customFormat="1" ht="15.75">
      <c r="A22" s="73"/>
      <c r="B22" s="13">
        <v>2009</v>
      </c>
      <c r="C22" s="14"/>
      <c r="D22" s="13">
        <v>13935</v>
      </c>
      <c r="E22" s="15">
        <f>D22/365</f>
        <v>38.178082191780824</v>
      </c>
      <c r="F22" s="13">
        <f>D22-H22</f>
        <v>3806</v>
      </c>
      <c r="G22" s="15">
        <f>F22/D22*100</f>
        <v>27.312522425547179</v>
      </c>
      <c r="H22" s="13">
        <f>I22+K22+L22</f>
        <v>10129</v>
      </c>
      <c r="I22" s="13">
        <v>9414</v>
      </c>
      <c r="J22" s="15">
        <f>+I22/365/Nodrosinajums!$F$7*1000</f>
        <v>147.38160469667318</v>
      </c>
      <c r="K22" s="13">
        <v>255</v>
      </c>
      <c r="L22" s="13">
        <v>460</v>
      </c>
    </row>
    <row r="23" spans="1:12" s="10" customFormat="1" ht="15.75">
      <c r="A23" s="74"/>
      <c r="B23" s="13">
        <v>2010</v>
      </c>
      <c r="C23" s="14"/>
      <c r="D23" s="13">
        <v>14965</v>
      </c>
      <c r="E23" s="15">
        <f>D23/365</f>
        <v>41</v>
      </c>
      <c r="F23" s="13">
        <f>D23-H23</f>
        <v>3982</v>
      </c>
      <c r="G23" s="15">
        <f>F23/D23*100</f>
        <v>26.608753758770465</v>
      </c>
      <c r="H23" s="13">
        <f>I23+K23+L23</f>
        <v>10983</v>
      </c>
      <c r="I23" s="13">
        <v>10268</v>
      </c>
      <c r="J23" s="15">
        <f>+I23/365/Nodrosinajums!$F$7*1000</f>
        <v>160.75146771037183</v>
      </c>
      <c r="K23" s="13">
        <v>255</v>
      </c>
      <c r="L23" s="13">
        <v>460</v>
      </c>
    </row>
    <row r="24" spans="1:12" s="10" customFormat="1" ht="5.25" customHeight="1">
      <c r="B24" s="9"/>
    </row>
    <row r="25" spans="1:12" s="11" customFormat="1" ht="15.75">
      <c r="A25" s="49" t="s">
        <v>1</v>
      </c>
      <c r="B25" s="49" t="s">
        <v>16</v>
      </c>
      <c r="C25" s="49"/>
      <c r="D25" s="66" t="s">
        <v>11</v>
      </c>
      <c r="E25" s="67"/>
      <c r="F25" s="67"/>
      <c r="G25" s="67"/>
      <c r="H25" s="68"/>
      <c r="I25" s="68"/>
      <c r="J25" s="68"/>
      <c r="K25" s="68"/>
      <c r="L25" s="69"/>
    </row>
    <row r="26" spans="1:12" s="11" customFormat="1" ht="33" customHeight="1">
      <c r="A26" s="49"/>
      <c r="B26" s="49"/>
      <c r="C26" s="49"/>
      <c r="D26" s="49" t="s">
        <v>28</v>
      </c>
      <c r="E26" s="49"/>
      <c r="F26" s="70" t="s">
        <v>27</v>
      </c>
      <c r="G26" s="71"/>
      <c r="H26" s="49" t="s">
        <v>29</v>
      </c>
      <c r="I26" s="49"/>
      <c r="J26" s="49"/>
      <c r="K26" s="49"/>
      <c r="L26" s="49"/>
    </row>
    <row r="27" spans="1:12" s="11" customFormat="1" ht="33" customHeight="1">
      <c r="A27" s="49"/>
      <c r="B27" s="49"/>
      <c r="C27" s="49"/>
      <c r="D27" s="12" t="s">
        <v>18</v>
      </c>
      <c r="E27" s="12" t="s">
        <v>19</v>
      </c>
      <c r="F27" s="12" t="s">
        <v>18</v>
      </c>
      <c r="G27" s="12" t="s">
        <v>7</v>
      </c>
      <c r="H27" s="12" t="s">
        <v>24</v>
      </c>
      <c r="I27" s="12" t="s">
        <v>30</v>
      </c>
      <c r="J27" s="12" t="s">
        <v>26</v>
      </c>
      <c r="K27" s="12" t="s">
        <v>31</v>
      </c>
      <c r="L27" s="12" t="s">
        <v>32</v>
      </c>
    </row>
    <row r="28" spans="1:12" s="10" customFormat="1" ht="15.75">
      <c r="A28" s="72" t="str">
        <f>+A21</f>
        <v>Eglaine</v>
      </c>
      <c r="B28" s="13">
        <v>2008</v>
      </c>
      <c r="C28" s="14"/>
      <c r="D28" s="13" t="s">
        <v>55</v>
      </c>
      <c r="E28" s="13" t="s">
        <v>55</v>
      </c>
      <c r="F28" s="13" t="s">
        <v>55</v>
      </c>
      <c r="G28" s="13" t="s">
        <v>55</v>
      </c>
      <c r="H28" s="13" t="s">
        <v>55</v>
      </c>
      <c r="I28" s="13" t="s">
        <v>55</v>
      </c>
      <c r="J28" s="13" t="s">
        <v>55</v>
      </c>
      <c r="K28" s="13" t="s">
        <v>55</v>
      </c>
      <c r="L28" s="13" t="s">
        <v>55</v>
      </c>
    </row>
    <row r="29" spans="1:12" s="10" customFormat="1" ht="15.75">
      <c r="A29" s="73"/>
      <c r="B29" s="13">
        <v>2009</v>
      </c>
      <c r="C29" s="14"/>
      <c r="D29" s="13">
        <v>10129</v>
      </c>
      <c r="E29" s="15">
        <f>D29/365</f>
        <v>27.75068493150685</v>
      </c>
      <c r="F29" s="13">
        <f>D29-H29</f>
        <v>1908</v>
      </c>
      <c r="G29" s="15">
        <f>F29/D29*100</f>
        <v>18.837002665613582</v>
      </c>
      <c r="H29" s="13">
        <f>+I29+K29+L29</f>
        <v>8221</v>
      </c>
      <c r="I29" s="13">
        <v>7906</v>
      </c>
      <c r="J29" s="15">
        <f>+I29/365/Nodrosinajums!$J$7*1000</f>
        <v>143.44552299736912</v>
      </c>
      <c r="K29" s="13">
        <v>255</v>
      </c>
      <c r="L29" s="13">
        <v>60</v>
      </c>
    </row>
    <row r="30" spans="1:12" s="10" customFormat="1" ht="15.75">
      <c r="A30" s="74"/>
      <c r="B30" s="13">
        <v>2010</v>
      </c>
      <c r="C30" s="14"/>
      <c r="D30" s="13">
        <v>12123</v>
      </c>
      <c r="E30" s="15">
        <f>D30/365</f>
        <v>33.213698630136989</v>
      </c>
      <c r="F30" s="13">
        <f>D30-H30</f>
        <v>2318</v>
      </c>
      <c r="G30" s="15">
        <f>F30/D30*100</f>
        <v>19.12067969974429</v>
      </c>
      <c r="H30" s="13">
        <f>+I30+K30+L30</f>
        <v>9805</v>
      </c>
      <c r="I30" s="13">
        <v>9490</v>
      </c>
      <c r="J30" s="15">
        <f>+I30/365/Nodrosinajums!$J$7*1000</f>
        <v>172.18543046357615</v>
      </c>
      <c r="K30" s="13">
        <v>255</v>
      </c>
      <c r="L30" s="13">
        <v>60</v>
      </c>
    </row>
    <row r="31" spans="1:12" s="10" customFormat="1" ht="15.75">
      <c r="A31" s="47" t="s">
        <v>77</v>
      </c>
      <c r="B31" s="9"/>
    </row>
    <row r="32" spans="1:12" s="11" customFormat="1" ht="15.75" hidden="1">
      <c r="A32" s="49" t="s">
        <v>1</v>
      </c>
      <c r="B32" s="49" t="s">
        <v>16</v>
      </c>
      <c r="C32" s="49"/>
      <c r="D32" s="66" t="s">
        <v>10</v>
      </c>
      <c r="E32" s="67"/>
      <c r="F32" s="67"/>
      <c r="G32" s="67"/>
      <c r="H32" s="68"/>
      <c r="I32" s="68"/>
      <c r="J32" s="68"/>
      <c r="K32" s="68"/>
      <c r="L32" s="69"/>
    </row>
    <row r="33" spans="1:12" s="11" customFormat="1" ht="33" hidden="1" customHeight="1">
      <c r="A33" s="49"/>
      <c r="B33" s="49"/>
      <c r="C33" s="49"/>
      <c r="D33" s="49" t="s">
        <v>17</v>
      </c>
      <c r="E33" s="49"/>
      <c r="F33" s="70" t="s">
        <v>25</v>
      </c>
      <c r="G33" s="71"/>
      <c r="H33" s="49" t="s">
        <v>20</v>
      </c>
      <c r="I33" s="49"/>
      <c r="J33" s="49"/>
      <c r="K33" s="49"/>
      <c r="L33" s="49"/>
    </row>
    <row r="34" spans="1:12" s="11" customFormat="1" ht="33" hidden="1" customHeight="1">
      <c r="A34" s="49"/>
      <c r="B34" s="49"/>
      <c r="C34" s="49"/>
      <c r="D34" s="12" t="s">
        <v>18</v>
      </c>
      <c r="E34" s="12" t="s">
        <v>19</v>
      </c>
      <c r="F34" s="12" t="s">
        <v>18</v>
      </c>
      <c r="G34" s="12" t="s">
        <v>7</v>
      </c>
      <c r="H34" s="12" t="s">
        <v>24</v>
      </c>
      <c r="I34" s="12" t="s">
        <v>21</v>
      </c>
      <c r="J34" s="12" t="s">
        <v>26</v>
      </c>
      <c r="K34" s="12" t="s">
        <v>22</v>
      </c>
      <c r="L34" s="12" t="s">
        <v>23</v>
      </c>
    </row>
    <row r="35" spans="1:12" s="10" customFormat="1" ht="15.75" hidden="1">
      <c r="A35" s="72" t="str">
        <f>+Nodrosinajums!B8</f>
        <v>Bebrene</v>
      </c>
      <c r="B35" s="13">
        <v>2008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s="10" customFormat="1" ht="15.75" hidden="1">
      <c r="A36" s="73"/>
      <c r="B36" s="13">
        <v>2009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</row>
    <row r="37" spans="1:12" s="10" customFormat="1" ht="15.75" hidden="1">
      <c r="A37" s="74"/>
      <c r="B37" s="13">
        <v>2010</v>
      </c>
      <c r="C37" s="14"/>
      <c r="D37" s="13"/>
      <c r="E37" s="14"/>
      <c r="F37" s="13"/>
      <c r="G37" s="32"/>
      <c r="H37" s="14"/>
      <c r="I37" s="14"/>
      <c r="J37" s="15"/>
      <c r="K37" s="14"/>
      <c r="L37" s="14"/>
    </row>
    <row r="38" spans="1:12" s="10" customFormat="1" ht="5.25" hidden="1" customHeight="1">
      <c r="B38" s="9"/>
    </row>
    <row r="39" spans="1:12" s="11" customFormat="1" ht="15.75" hidden="1">
      <c r="A39" s="49" t="s">
        <v>1</v>
      </c>
      <c r="B39" s="49" t="s">
        <v>16</v>
      </c>
      <c r="C39" s="49"/>
      <c r="D39" s="66" t="s">
        <v>11</v>
      </c>
      <c r="E39" s="67"/>
      <c r="F39" s="67"/>
      <c r="G39" s="67"/>
      <c r="H39" s="68"/>
      <c r="I39" s="68"/>
      <c r="J39" s="68"/>
      <c r="K39" s="68"/>
      <c r="L39" s="69"/>
    </row>
    <row r="40" spans="1:12" s="11" customFormat="1" ht="33" hidden="1" customHeight="1">
      <c r="A40" s="49"/>
      <c r="B40" s="49"/>
      <c r="C40" s="49"/>
      <c r="D40" s="49" t="s">
        <v>28</v>
      </c>
      <c r="E40" s="49"/>
      <c r="F40" s="70" t="s">
        <v>27</v>
      </c>
      <c r="G40" s="71"/>
      <c r="H40" s="49" t="s">
        <v>29</v>
      </c>
      <c r="I40" s="49"/>
      <c r="J40" s="49"/>
      <c r="K40" s="49"/>
      <c r="L40" s="49"/>
    </row>
    <row r="41" spans="1:12" s="11" customFormat="1" ht="33" hidden="1" customHeight="1">
      <c r="A41" s="49"/>
      <c r="B41" s="49"/>
      <c r="C41" s="49"/>
      <c r="D41" s="12" t="s">
        <v>18</v>
      </c>
      <c r="E41" s="12" t="s">
        <v>19</v>
      </c>
      <c r="F41" s="12" t="s">
        <v>18</v>
      </c>
      <c r="G41" s="12" t="s">
        <v>7</v>
      </c>
      <c r="H41" s="12" t="s">
        <v>24</v>
      </c>
      <c r="I41" s="12" t="s">
        <v>30</v>
      </c>
      <c r="J41" s="12" t="s">
        <v>26</v>
      </c>
      <c r="K41" s="12" t="s">
        <v>31</v>
      </c>
      <c r="L41" s="12" t="s">
        <v>32</v>
      </c>
    </row>
    <row r="42" spans="1:12" s="10" customFormat="1" ht="15.75" hidden="1">
      <c r="A42" s="72" t="str">
        <f>+A35</f>
        <v>Bebrene</v>
      </c>
      <c r="B42" s="13">
        <v>2008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</row>
    <row r="43" spans="1:12" s="10" customFormat="1" ht="15.75" hidden="1">
      <c r="A43" s="73"/>
      <c r="B43" s="13">
        <v>2009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</row>
    <row r="44" spans="1:12" s="10" customFormat="1" ht="15.75" hidden="1">
      <c r="A44" s="74"/>
      <c r="B44" s="13">
        <v>2010</v>
      </c>
      <c r="C44" s="14"/>
      <c r="D44" s="13"/>
      <c r="E44" s="13"/>
      <c r="F44" s="13"/>
      <c r="G44" s="13"/>
      <c r="H44" s="14"/>
      <c r="I44" s="14"/>
      <c r="J44" s="15"/>
      <c r="K44" s="14"/>
      <c r="L44" s="14"/>
    </row>
    <row r="45" spans="1:12" s="10" customFormat="1" ht="15.75" hidden="1">
      <c r="B45" s="9"/>
    </row>
    <row r="46" spans="1:12" s="11" customFormat="1" ht="15.75">
      <c r="A46" s="49" t="s">
        <v>1</v>
      </c>
      <c r="B46" s="49" t="s">
        <v>16</v>
      </c>
      <c r="C46" s="49"/>
      <c r="D46" s="66" t="s">
        <v>10</v>
      </c>
      <c r="E46" s="67"/>
      <c r="F46" s="67"/>
      <c r="G46" s="67"/>
      <c r="H46" s="68"/>
      <c r="I46" s="68"/>
      <c r="J46" s="68"/>
      <c r="K46" s="68"/>
      <c r="L46" s="69"/>
    </row>
    <row r="47" spans="1:12" s="11" customFormat="1" ht="33" customHeight="1">
      <c r="A47" s="49"/>
      <c r="B47" s="49"/>
      <c r="C47" s="49"/>
      <c r="D47" s="49" t="s">
        <v>17</v>
      </c>
      <c r="E47" s="49"/>
      <c r="F47" s="70" t="s">
        <v>25</v>
      </c>
      <c r="G47" s="71"/>
      <c r="H47" s="49" t="s">
        <v>20</v>
      </c>
      <c r="I47" s="49"/>
      <c r="J47" s="49"/>
      <c r="K47" s="49"/>
      <c r="L47" s="49"/>
    </row>
    <row r="48" spans="1:12" s="11" customFormat="1" ht="33" customHeight="1">
      <c r="A48" s="49"/>
      <c r="B48" s="49"/>
      <c r="C48" s="49"/>
      <c r="D48" s="12" t="s">
        <v>18</v>
      </c>
      <c r="E48" s="12" t="s">
        <v>19</v>
      </c>
      <c r="F48" s="12" t="s">
        <v>18</v>
      </c>
      <c r="G48" s="12" t="s">
        <v>7</v>
      </c>
      <c r="H48" s="12" t="s">
        <v>24</v>
      </c>
      <c r="I48" s="12" t="s">
        <v>21</v>
      </c>
      <c r="J48" s="12" t="s">
        <v>26</v>
      </c>
      <c r="K48" s="12" t="s">
        <v>22</v>
      </c>
      <c r="L48" s="12" t="s">
        <v>23</v>
      </c>
    </row>
    <row r="49" spans="1:12" s="10" customFormat="1" ht="15.75">
      <c r="A49" s="72" t="str">
        <f>+Nodrosinajums!B9</f>
        <v>Šēdere</v>
      </c>
      <c r="B49" s="13">
        <v>2008</v>
      </c>
      <c r="C49" s="14"/>
      <c r="D49" s="13">
        <v>12533</v>
      </c>
      <c r="E49" s="15">
        <f t="shared" ref="E49:E50" si="2">D49/365</f>
        <v>34.336986301369862</v>
      </c>
      <c r="F49" s="13">
        <f t="shared" ref="F49:F50" si="3">D49-H49</f>
        <v>3752</v>
      </c>
      <c r="G49" s="34">
        <f t="shared" ref="G49:G50" si="4">F49/D49</f>
        <v>0.29936966408681082</v>
      </c>
      <c r="H49" s="13">
        <f t="shared" ref="H49:H50" si="5">+I49+K49+L49</f>
        <v>8781</v>
      </c>
      <c r="I49" s="13">
        <v>7199</v>
      </c>
      <c r="J49" s="15">
        <f>+I49/365/Nodrosinajums!$F$9*1000</f>
        <v>110.80498691703865</v>
      </c>
      <c r="K49" s="13">
        <v>94</v>
      </c>
      <c r="L49" s="13">
        <v>1488</v>
      </c>
    </row>
    <row r="50" spans="1:12" s="10" customFormat="1" ht="15.75">
      <c r="A50" s="73"/>
      <c r="B50" s="13">
        <v>2009</v>
      </c>
      <c r="C50" s="14"/>
      <c r="D50" s="13">
        <v>9123</v>
      </c>
      <c r="E50" s="15">
        <f t="shared" si="2"/>
        <v>24.994520547945207</v>
      </c>
      <c r="F50" s="13">
        <f t="shared" si="3"/>
        <v>3183</v>
      </c>
      <c r="G50" s="34">
        <f t="shared" si="4"/>
        <v>0.3488983886879316</v>
      </c>
      <c r="H50" s="13">
        <f t="shared" si="5"/>
        <v>5940</v>
      </c>
      <c r="I50" s="13">
        <v>4693</v>
      </c>
      <c r="J50" s="15">
        <f>+I50/365/Nodrosinajums!$F$9*1000</f>
        <v>72.233338463906421</v>
      </c>
      <c r="K50" s="13">
        <v>101</v>
      </c>
      <c r="L50" s="13">
        <v>1146</v>
      </c>
    </row>
    <row r="51" spans="1:12" s="10" customFormat="1" ht="15.75">
      <c r="A51" s="74"/>
      <c r="B51" s="13">
        <v>2010</v>
      </c>
      <c r="C51" s="14"/>
      <c r="D51" s="13">
        <v>9383</v>
      </c>
      <c r="E51" s="15">
        <f>D51/365</f>
        <v>25.706849315068492</v>
      </c>
      <c r="F51" s="13">
        <f>D51-H51</f>
        <v>3178</v>
      </c>
      <c r="G51" s="34">
        <f>F51/D51</f>
        <v>0.33869764467654268</v>
      </c>
      <c r="H51" s="13">
        <f>+I51+K51+L51</f>
        <v>6205</v>
      </c>
      <c r="I51" s="13">
        <v>5559</v>
      </c>
      <c r="J51" s="15">
        <f>+I51/365/Nodrosinajums!$F$9*1000</f>
        <v>85.562567338771743</v>
      </c>
      <c r="K51" s="13">
        <v>84</v>
      </c>
      <c r="L51" s="13">
        <v>562</v>
      </c>
    </row>
    <row r="52" spans="1:12" s="10" customFormat="1" ht="5.25" customHeight="1">
      <c r="B52" s="9"/>
    </row>
    <row r="53" spans="1:12" s="11" customFormat="1" ht="15.75">
      <c r="A53" s="49" t="s">
        <v>1</v>
      </c>
      <c r="B53" s="49" t="s">
        <v>16</v>
      </c>
      <c r="C53" s="49"/>
      <c r="D53" s="66" t="s">
        <v>11</v>
      </c>
      <c r="E53" s="67"/>
      <c r="F53" s="67"/>
      <c r="G53" s="67"/>
      <c r="H53" s="68"/>
      <c r="I53" s="68"/>
      <c r="J53" s="68"/>
      <c r="K53" s="68"/>
      <c r="L53" s="69"/>
    </row>
    <row r="54" spans="1:12" s="11" customFormat="1" ht="33" customHeight="1">
      <c r="A54" s="49"/>
      <c r="B54" s="49"/>
      <c r="C54" s="49"/>
      <c r="D54" s="49" t="s">
        <v>28</v>
      </c>
      <c r="E54" s="49"/>
      <c r="F54" s="70" t="s">
        <v>27</v>
      </c>
      <c r="G54" s="71"/>
      <c r="H54" s="49" t="s">
        <v>29</v>
      </c>
      <c r="I54" s="49"/>
      <c r="J54" s="49"/>
      <c r="K54" s="49"/>
      <c r="L54" s="49"/>
    </row>
    <row r="55" spans="1:12" s="11" customFormat="1" ht="33" customHeight="1">
      <c r="A55" s="49"/>
      <c r="B55" s="49"/>
      <c r="C55" s="49"/>
      <c r="D55" s="12" t="s">
        <v>18</v>
      </c>
      <c r="E55" s="12" t="s">
        <v>19</v>
      </c>
      <c r="F55" s="12" t="s">
        <v>18</v>
      </c>
      <c r="G55" s="12" t="s">
        <v>7</v>
      </c>
      <c r="H55" s="12" t="s">
        <v>24</v>
      </c>
      <c r="I55" s="12" t="s">
        <v>30</v>
      </c>
      <c r="J55" s="12" t="s">
        <v>26</v>
      </c>
      <c r="K55" s="12" t="s">
        <v>31</v>
      </c>
      <c r="L55" s="12" t="s">
        <v>32</v>
      </c>
    </row>
    <row r="56" spans="1:12" s="10" customFormat="1" ht="15.75">
      <c r="A56" s="72" t="str">
        <f>+A49</f>
        <v>Šēdere</v>
      </c>
      <c r="B56" s="13">
        <v>2008</v>
      </c>
      <c r="C56" s="14"/>
      <c r="D56" s="13">
        <v>10100</v>
      </c>
      <c r="E56" s="15">
        <f t="shared" ref="E56:E57" si="6">D56/365</f>
        <v>27.671232876712327</v>
      </c>
      <c r="F56" s="13">
        <f t="shared" ref="F56:F57" si="7">D56-H56</f>
        <v>4437</v>
      </c>
      <c r="G56" s="20">
        <f t="shared" ref="G56:G57" si="8">F56/D56</f>
        <v>0.43930693069306931</v>
      </c>
      <c r="H56" s="13">
        <f t="shared" ref="H56:H57" si="9">+I56+K56+L56</f>
        <v>5663</v>
      </c>
      <c r="I56" s="13">
        <v>4081</v>
      </c>
      <c r="J56" s="15">
        <f>+I56/365/Nodrosinajums!$J$9*1000</f>
        <v>71.671935370565507</v>
      </c>
      <c r="K56" s="13">
        <v>94</v>
      </c>
      <c r="L56" s="13">
        <v>1488</v>
      </c>
    </row>
    <row r="57" spans="1:12" s="10" customFormat="1" ht="15.75">
      <c r="A57" s="73"/>
      <c r="B57" s="13">
        <v>2009</v>
      </c>
      <c r="C57" s="14"/>
      <c r="D57" s="13">
        <v>5680</v>
      </c>
      <c r="E57" s="15">
        <f t="shared" si="6"/>
        <v>15.561643835616438</v>
      </c>
      <c r="F57" s="13">
        <f t="shared" si="7"/>
        <v>507</v>
      </c>
      <c r="G57" s="20">
        <f t="shared" si="8"/>
        <v>8.9260563380281696E-2</v>
      </c>
      <c r="H57" s="13">
        <f t="shared" si="9"/>
        <v>5173</v>
      </c>
      <c r="I57" s="13">
        <v>3926</v>
      </c>
      <c r="J57" s="15">
        <f>+I57/365/Nodrosinajums!$J$9*1000</f>
        <v>68.949771689497709</v>
      </c>
      <c r="K57" s="13">
        <v>101</v>
      </c>
      <c r="L57" s="13">
        <v>1146</v>
      </c>
    </row>
    <row r="58" spans="1:12" s="10" customFormat="1" ht="15.75">
      <c r="A58" s="74"/>
      <c r="B58" s="13">
        <v>2010</v>
      </c>
      <c r="C58" s="14"/>
      <c r="D58" s="13">
        <v>5760</v>
      </c>
      <c r="E58" s="15">
        <f>D58/365</f>
        <v>15.780821917808218</v>
      </c>
      <c r="F58" s="13">
        <f>D58-H58</f>
        <v>1238</v>
      </c>
      <c r="G58" s="20">
        <f>F58/D58</f>
        <v>0.21493055555555557</v>
      </c>
      <c r="H58" s="13">
        <f>+I58+K58+L58</f>
        <v>4522</v>
      </c>
      <c r="I58" s="13">
        <v>3876</v>
      </c>
      <c r="J58" s="15">
        <f>+I58/365/Nodrosinajums!$J$9*1000</f>
        <v>68.071654373024231</v>
      </c>
      <c r="K58" s="13">
        <v>84</v>
      </c>
      <c r="L58" s="13">
        <v>562</v>
      </c>
    </row>
  </sheetData>
  <mergeCells count="64">
    <mergeCell ref="A56:A58"/>
    <mergeCell ref="A49:A51"/>
    <mergeCell ref="A53:A55"/>
    <mergeCell ref="B53:B55"/>
    <mergeCell ref="C53:C55"/>
    <mergeCell ref="D53:L53"/>
    <mergeCell ref="D54:E54"/>
    <mergeCell ref="F54:G54"/>
    <mergeCell ref="H54:L54"/>
    <mergeCell ref="A42:A44"/>
    <mergeCell ref="A46:A48"/>
    <mergeCell ref="B46:B48"/>
    <mergeCell ref="C46:C48"/>
    <mergeCell ref="D46:L46"/>
    <mergeCell ref="D47:E47"/>
    <mergeCell ref="F47:G47"/>
    <mergeCell ref="H47:L47"/>
    <mergeCell ref="A35:A37"/>
    <mergeCell ref="A39:A41"/>
    <mergeCell ref="B39:B41"/>
    <mergeCell ref="C39:C41"/>
    <mergeCell ref="D39:L39"/>
    <mergeCell ref="D40:E40"/>
    <mergeCell ref="F40:G40"/>
    <mergeCell ref="H40:L40"/>
    <mergeCell ref="A28:A30"/>
    <mergeCell ref="A32:A34"/>
    <mergeCell ref="B32:B34"/>
    <mergeCell ref="C32:C34"/>
    <mergeCell ref="D32:L32"/>
    <mergeCell ref="D33:E33"/>
    <mergeCell ref="F33:G33"/>
    <mergeCell ref="H33:L33"/>
    <mergeCell ref="A21:A23"/>
    <mergeCell ref="A25:A27"/>
    <mergeCell ref="B25:B27"/>
    <mergeCell ref="C25:C27"/>
    <mergeCell ref="D25:L25"/>
    <mergeCell ref="D26:E26"/>
    <mergeCell ref="F26:G26"/>
    <mergeCell ref="H26:L26"/>
    <mergeCell ref="A14:A16"/>
    <mergeCell ref="A18:A20"/>
    <mergeCell ref="B18:B20"/>
    <mergeCell ref="C18:C20"/>
    <mergeCell ref="D18:L18"/>
    <mergeCell ref="D19:E19"/>
    <mergeCell ref="F19:G19"/>
    <mergeCell ref="H19:L19"/>
    <mergeCell ref="A4:A6"/>
    <mergeCell ref="A7:A9"/>
    <mergeCell ref="A11:A13"/>
    <mergeCell ref="B11:B13"/>
    <mergeCell ref="C11:C13"/>
    <mergeCell ref="B4:B6"/>
    <mergeCell ref="C4:C6"/>
    <mergeCell ref="D4:L4"/>
    <mergeCell ref="D11:L11"/>
    <mergeCell ref="D12:E12"/>
    <mergeCell ref="F12:G12"/>
    <mergeCell ref="H12:L12"/>
    <mergeCell ref="D5:E5"/>
    <mergeCell ref="F5:G5"/>
    <mergeCell ref="H5:L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2" manualBreakCount="2">
    <brk id="17" max="16383" man="1"/>
    <brk id="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5"/>
  <sheetViews>
    <sheetView tabSelected="1" workbookViewId="0">
      <selection activeCell="F5" sqref="F5"/>
    </sheetView>
  </sheetViews>
  <sheetFormatPr defaultRowHeight="15.75"/>
  <cols>
    <col min="1" max="1" width="6.42578125" style="10" customWidth="1"/>
    <col min="2" max="2" width="13.28515625" style="10" customWidth="1"/>
    <col min="3" max="3" width="13.28515625" style="29" customWidth="1"/>
    <col min="4" max="4" width="14.42578125" style="29" customWidth="1"/>
    <col min="5" max="5" width="14" style="29" customWidth="1"/>
    <col min="6" max="7" width="13" style="29" customWidth="1"/>
    <col min="8" max="8" width="13.140625" style="29" customWidth="1"/>
    <col min="9" max="9" width="12.7109375" style="31" customWidth="1"/>
    <col min="10" max="10" width="13.7109375" style="29" customWidth="1"/>
    <col min="11" max="11" width="5.7109375" style="29" customWidth="1"/>
    <col min="12" max="16384" width="9.140625" style="29"/>
  </cols>
  <sheetData>
    <row r="1" spans="1:11" s="25" customFormat="1" ht="18.75" customHeight="1">
      <c r="A1" s="75" t="s">
        <v>56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spans="1:11" s="25" customFormat="1" ht="18.75">
      <c r="A2" s="26" t="str">
        <f>Nodrosinajums!A2</f>
        <v>Ilūkstes novads</v>
      </c>
      <c r="B2" s="27"/>
      <c r="C2" s="27"/>
      <c r="D2" s="27"/>
      <c r="E2" s="27"/>
      <c r="I2" s="28"/>
    </row>
    <row r="3" spans="1:11" ht="33" customHeight="1">
      <c r="A3" s="76" t="s">
        <v>57</v>
      </c>
      <c r="B3" s="76" t="s">
        <v>1</v>
      </c>
      <c r="C3" s="76" t="s">
        <v>58</v>
      </c>
      <c r="D3" s="76"/>
      <c r="E3" s="76"/>
      <c r="F3" s="76" t="s">
        <v>59</v>
      </c>
      <c r="G3" s="76"/>
      <c r="H3" s="76" t="s">
        <v>60</v>
      </c>
      <c r="I3" s="76"/>
      <c r="J3" s="76"/>
      <c r="K3" s="76"/>
    </row>
    <row r="4" spans="1:11" ht="51">
      <c r="A4" s="76"/>
      <c r="B4" s="76"/>
      <c r="C4" s="35" t="s">
        <v>79</v>
      </c>
      <c r="D4" s="30" t="s">
        <v>61</v>
      </c>
      <c r="E4" s="30" t="s">
        <v>62</v>
      </c>
      <c r="F4" s="30" t="s">
        <v>63</v>
      </c>
      <c r="G4" s="30" t="s">
        <v>64</v>
      </c>
      <c r="H4" s="35" t="s">
        <v>80</v>
      </c>
      <c r="I4" s="30" t="s">
        <v>65</v>
      </c>
      <c r="J4" s="30" t="s">
        <v>66</v>
      </c>
      <c r="K4" s="30" t="s">
        <v>67</v>
      </c>
    </row>
    <row r="5" spans="1:11" s="82" customFormat="1" ht="51">
      <c r="A5" s="87">
        <v>1</v>
      </c>
      <c r="B5" s="81" t="str">
        <f>Nodrosinajums!B6</f>
        <v>Dviete</v>
      </c>
      <c r="C5" s="83"/>
      <c r="D5" s="83"/>
      <c r="E5" s="83"/>
      <c r="F5" s="83" t="s">
        <v>81</v>
      </c>
      <c r="G5" s="83"/>
      <c r="H5" s="83"/>
      <c r="I5" s="83"/>
      <c r="J5" s="83"/>
      <c r="K5" s="83"/>
    </row>
    <row r="6" spans="1:11" s="82" customFormat="1" ht="25.5">
      <c r="A6" s="87">
        <v>2</v>
      </c>
      <c r="B6" s="81" t="str">
        <f>Nodrosinajums!B7</f>
        <v>Eglaine</v>
      </c>
      <c r="C6" s="87" t="s">
        <v>68</v>
      </c>
      <c r="D6" s="87" t="s">
        <v>68</v>
      </c>
      <c r="E6" s="81" t="s">
        <v>69</v>
      </c>
      <c r="F6" s="81" t="s">
        <v>70</v>
      </c>
      <c r="G6" s="87" t="s">
        <v>68</v>
      </c>
      <c r="H6" s="87" t="s">
        <v>68</v>
      </c>
      <c r="I6" s="87" t="s">
        <v>68</v>
      </c>
      <c r="J6" s="81" t="s">
        <v>78</v>
      </c>
      <c r="K6" s="87" t="s">
        <v>68</v>
      </c>
    </row>
    <row r="7" spans="1:11" s="86" customFormat="1" ht="12.75" hidden="1">
      <c r="A7" s="88">
        <v>3</v>
      </c>
      <c r="B7" s="84" t="str">
        <f>Nodrosinajums!B8</f>
        <v>Bebrene</v>
      </c>
      <c r="C7" s="85"/>
      <c r="D7" s="85"/>
      <c r="E7" s="85"/>
      <c r="F7" s="85"/>
      <c r="G7" s="85"/>
      <c r="H7" s="85"/>
      <c r="I7" s="85"/>
      <c r="J7" s="85"/>
      <c r="K7" s="85"/>
    </row>
    <row r="8" spans="1:11" s="82" customFormat="1" ht="51">
      <c r="A8" s="87">
        <v>4</v>
      </c>
      <c r="B8" s="81" t="str">
        <f>Nodrosinajums!B9</f>
        <v>Šēdere</v>
      </c>
      <c r="C8" s="87" t="s">
        <v>68</v>
      </c>
      <c r="D8" s="87" t="s">
        <v>68</v>
      </c>
      <c r="E8" s="87" t="s">
        <v>68</v>
      </c>
      <c r="F8" s="81" t="s">
        <v>71</v>
      </c>
      <c r="G8" s="81" t="s">
        <v>72</v>
      </c>
      <c r="H8" s="87" t="s">
        <v>68</v>
      </c>
      <c r="I8" s="87" t="s">
        <v>68</v>
      </c>
      <c r="J8" s="87" t="s">
        <v>68</v>
      </c>
      <c r="K8" s="87" t="s">
        <v>68</v>
      </c>
    </row>
    <row r="15" spans="1:11">
      <c r="C15" s="33"/>
    </row>
  </sheetData>
  <mergeCells count="6">
    <mergeCell ref="A1:K1"/>
    <mergeCell ref="A3:A4"/>
    <mergeCell ref="B3:B4"/>
    <mergeCell ref="C3:E3"/>
    <mergeCell ref="F3:G3"/>
    <mergeCell ref="H3:K3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Nodrosinajums</vt:lpstr>
      <vt:lpstr>Pakalpoj-sn</vt:lpstr>
      <vt:lpstr>U-K-apjomi</vt:lpstr>
      <vt:lpstr>Probl-risin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2012-02-14T08:38:52Z</cp:lastPrinted>
  <dcterms:created xsi:type="dcterms:W3CDTF">2011-12-13T13:06:12Z</dcterms:created>
  <dcterms:modified xsi:type="dcterms:W3CDTF">2012-02-14T09:16:54Z</dcterms:modified>
</cp:coreProperties>
</file>