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C7" i="2"/>
  <c r="A2" i="5"/>
  <c r="A2" i="4"/>
  <c r="G35" i="3"/>
  <c r="G36"/>
  <c r="G34"/>
  <c r="F35"/>
  <c r="F36"/>
  <c r="F34"/>
  <c r="H34"/>
  <c r="H35"/>
  <c r="H36"/>
  <c r="L36"/>
  <c r="L35"/>
  <c r="L34"/>
  <c r="F25"/>
  <c r="H27"/>
  <c r="L27"/>
  <c r="L18"/>
  <c r="H18" s="1"/>
  <c r="L17"/>
  <c r="H17" s="1"/>
  <c r="L16"/>
  <c r="H16" s="1"/>
  <c r="E17"/>
  <c r="E18"/>
  <c r="E16"/>
  <c r="L9"/>
  <c r="H9" s="1"/>
  <c r="F9" s="1"/>
  <c r="L8"/>
  <c r="H8" s="1"/>
  <c r="F8" s="1"/>
  <c r="G8" s="1"/>
  <c r="L7"/>
  <c r="H7" s="1"/>
  <c r="F7" s="1"/>
  <c r="K8"/>
  <c r="B21"/>
  <c r="B3"/>
  <c r="H7" i="2"/>
  <c r="I7" s="1"/>
  <c r="A2" i="3"/>
  <c r="B7" i="4"/>
  <c r="B7" i="5" s="1"/>
  <c r="B6" i="4"/>
  <c r="B6" i="5" s="1"/>
  <c r="I27" i="3"/>
  <c r="I26"/>
  <c r="F27"/>
  <c r="F26"/>
  <c r="I15"/>
  <c r="B1"/>
  <c r="K18"/>
  <c r="K17"/>
  <c r="K16"/>
  <c r="K9"/>
  <c r="K7"/>
  <c r="E8"/>
  <c r="E7"/>
  <c r="M6" i="1"/>
  <c r="B7" i="2"/>
  <c r="B6"/>
  <c r="B13" i="1"/>
  <c r="B12"/>
  <c r="F16" i="3" l="1"/>
  <c r="G16" s="1"/>
  <c r="I16"/>
  <c r="F18"/>
  <c r="G18" s="1"/>
  <c r="I18"/>
  <c r="F17"/>
  <c r="G17" s="1"/>
  <c r="I17"/>
  <c r="G7"/>
  <c r="I7" i="1"/>
  <c r="I34" i="3"/>
  <c r="I25"/>
  <c r="K27"/>
  <c r="I7"/>
  <c r="I9"/>
  <c r="I8"/>
  <c r="I35"/>
  <c r="I36" l="1"/>
  <c r="K35"/>
  <c r="B2"/>
  <c r="M7" i="1"/>
  <c r="K7"/>
  <c r="G7"/>
  <c r="H6" i="2"/>
  <c r="I6" s="1"/>
  <c r="I6" i="1"/>
  <c r="K36" i="3"/>
  <c r="K34"/>
  <c r="G27"/>
  <c r="G25"/>
  <c r="E36"/>
  <c r="E35"/>
  <c r="E34"/>
  <c r="E27"/>
  <c r="E26"/>
  <c r="E25"/>
  <c r="E9"/>
  <c r="A2" i="2"/>
  <c r="K6" i="1" l="1"/>
  <c r="G6"/>
  <c r="G9" i="3"/>
  <c r="G26"/>
</calcChain>
</file>

<file path=xl/sharedStrings.xml><?xml version="1.0" encoding="utf-8"?>
<sst xmlns="http://schemas.openxmlformats.org/spreadsheetml/2006/main" count="171" uniqueCount="102">
  <si>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</si>
  <si>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</si>
  <si>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</si>
  <si>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</si>
  <si>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</si>
  <si>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</si>
  <si>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</si>
  <si>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</si>
  <si>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</si>
  <si>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</si>
  <si>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</si>
  <si>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</si>
  <si>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</si>
  <si>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</si>
  <si>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</si>
  <si>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</si>
  <si>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</si>
  <si>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</si>
  <si>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</si>
  <si>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</si>
  <si>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</si>
  <si>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</si>
  <si>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</si>
  <si>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</si>
  <si>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</si>
  <si>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</si>
  <si>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</si>
  <si>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</si>
  <si>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</si>
  <si>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</si>
  <si>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</si>
  <si>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</si>
  <si>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</si>
  <si>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</si>
  <si>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</si>
  <si>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</si>
  <si>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</si>
  <si>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</si>
  <si>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</si>
  <si>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</si>
  <si>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</si>
  <si>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</si>
  <si>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</si>
  <si>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</si>
  <si>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</si>
  <si>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</si>
  <si>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</si>
  <si>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</si>
  <si>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</si>
  <si>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</si>
  <si>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</si>
  <si>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</si>
  <si>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</si>
  <si>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</si>
  <si>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</si>
  <si>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</si>
  <si>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atbilst normat.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</si>
  <si>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</si>
  <si>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</si>
  <si>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</si>
  <si>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</si>
  <si>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</si>
  <si>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</si>
  <si>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</si>
  <si>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</si>
  <si>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</si>
  <si>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Respondents</t>
  </si>
  <si>
    <t>Kandavas novads</t>
  </si>
  <si>
    <t>Matkule</t>
  </si>
  <si>
    <t>Zemīte</t>
  </si>
  <si>
    <t>SIA "Kandavas komunālie pakalpojumi"</t>
  </si>
  <si>
    <t xml:space="preserve">Ir līgums par pakalpojumu sniegšanu, ir Regulatora izsniegta licence un apstiprināti tarifi. </t>
  </si>
  <si>
    <t>Maksājumu iekasēšana</t>
  </si>
  <si>
    <t xml:space="preserve">Pašvaldības SIA </t>
  </si>
  <si>
    <t>n/d</t>
  </si>
  <si>
    <t>no iestādēm un uzņēmumiem, t.sk.asenizācija</t>
  </si>
  <si>
    <t>Urbumā "Zemītes centrs Nr.1": Fe =0,74mg/l (Test.pārsk. Nr. L1/5683.1-2011 27.09.2011.). Urbuma izbūves laikā Fe = 0,69 mg/l (Urbuma pases dati).Urbums "Tautas nams": Fe = 2,08 mg/l (Urbuma pases dati</t>
  </si>
  <si>
    <t>Aiz ūdens atdzelžošanas filtriem pie urbuma "Zemītes centrs Nr.1": Fe = 0,31 mg/l (Test.pārsk. Nr. L1/5685.1-2011. 27.09.2011.). No urbuma "Tautas nams" ņemtais ūdens netiek sagatavots.</t>
  </si>
  <si>
    <t>Fe = 0,3 - 1,28 mg/l (Test.pārsk Nr. L1/1381.1-2011. ; L1/2467.1-2011.; L1/2466.1-2011.; L1/2222.1-2010.; L1/2223.1-2010.; L1/5518.1-2010.; L1/5682.1-2011.)</t>
  </si>
  <si>
    <t>Vēdzeles upe</t>
  </si>
  <si>
    <t>Dūņas tiek nogādātas uz Kandavas pilsētas dūņu laukiem</t>
  </si>
  <si>
    <t xml:space="preserve">atbilst normat., atsevišķos gadījumos analīzes norādīja uz fostātu fosfora pieaugumu, bet 2011.gada analīzes norāda, ka šī rādītāja vērtība NAI tiek samazināta - attīrīta. </t>
  </si>
  <si>
    <t>Imulas upe</t>
  </si>
  <si>
    <t xml:space="preserve">Fe = 1,07 mg/l (Test.pārsk. Nr. L1/4988.1-2011 - 01.09.2011.). </t>
  </si>
  <si>
    <t>Fe = 0,31 - 1,56 mg/l; duļķainība no 1,41 - 13,26 NTU. (Test.pārsk. Nr. L1/2626.1-2011.; L1/2625.1-2011.; L1/2227.1-2010.; L1/2226.1-2010.; L1/4987.1-2011.)</t>
  </si>
  <si>
    <t>Fe = 1,02 mg/l (Test.pārsk. Nr. L1/4990.1-2011).</t>
  </si>
  <si>
    <t xml:space="preserve">1 Artēziskā aka "Centrs", Nr. P300077; izbūvēta 1982.g., dziļums 190m; maksimālais pieļaujamais debits 5,0l/s, atļautais ūdens ieguves daudzums 86 m3/dnn. Tehn.stāvoklis slikts, konstrukcijas novecojušas. </t>
  </si>
  <si>
    <t>USS, 2004.g. uzstādīta, q=40m3/h, neskatoties uz tehnisko apkopi un nolietojumu (35%), iekārtas savu funkciju nepilda, Fe pārsniedz 0,2 mg/l.</t>
  </si>
  <si>
    <t xml:space="preserve">L = 5049m ( no tiem 3665m ir PE(d-25-63mm); 8m tērauda(d=40mm); 1376 m čuguna (d = 50 un 100 mm). Ūdenssaimn.attīst.proj.1.kārtas ietvaros rekonstruēto PE tīklu tehn.stāvoklis ir labs; pārējiem - nepieciešama rekonstrukcija, lai samazinātu avāriju skaitu un ūdens zudumus. Ir 2 hidranti. </t>
  </si>
  <si>
    <t xml:space="preserve">BioDRY – S – 160; nodoti ekspluatācijā 2006.gadā, tehniskais stāvoklis - labs. </t>
  </si>
  <si>
    <t>Dūņas izved uz Kandavas pilsētas dūņu laukiem.</t>
  </si>
  <si>
    <t>L = 4004,6 m (no tiem PVC - 1645,6 m d=160,200,315 mm; čuguna - 2238 m, d = 100 mm; PE - 121 m., 121 mm). Ūdenssaimn.attīst.proj.1.kārtas ietvaros izbūvēto PVC cauruļvadu un PE spiedvadu tehn.stāvoklis ir labs. Pārējos tīklus joprojām lieto, bet tiem nepieciešama rekonstrukcija</t>
  </si>
  <si>
    <t xml:space="preserve">SIA "Kandavas komunālie pakalpojumi" apsaimnieko 1 KSS. Sūkņu stacijā ir 2 ABS as 02530 s12/2d sūkņi, katra sūkņa q= 4,46l/s, H = 7,37 m. </t>
  </si>
  <si>
    <t>Jauna urbuma izbūve, 1 esošā urbuma tamponēšana; 1 jaunas USS izbūve; ūdensapgādes tīklu rekonstrukcija L = 2370 m, ūdensapgādes t;iklu paplašināšana L = 460 m; kanalizācijas tīklu rekonstrukcija L = 1720 m; atbilstoša hidrofora (vai vairāku hidroforu) uzstādīšana; ūdenstorņa demontāža; tamponējamā urbuma virszemes paviljona un savas funkcijas nepildošās ūdens atdzelžošanas iekārtas demontāža.</t>
  </si>
  <si>
    <t>1 Artēziskā aka "Zemītes centrs", Nr. P300380; izbūvēta 1970.g., dziļums 80m; maksimālais pieļaujamais debits 5,0l/s, atļautais ūdens ieguves daudzums 62 m3/dnn. Tehn.stāvoklis slikts, konstrukcijas novecojušas. Artēziskā aka "Tautas nams", Nr. P300385, izbūvēta 1982.g., dziļums 90m; maksimālais pieļaujamais debits 2,0l/s, atļautais ūdens ieguves daudzums 1 m3/dnn. Tehn.stāvoklis slikts, konstrukcijas novecojušas</t>
  </si>
  <si>
    <t>USS, 2004.g. uzstādīta, faktiskā ražība 48 m3/h, projektētā - 168 m3/h, neskatoties uz tehnisko apkopi un nolietojumu (35%), iekārtas savu funkciju nepilda, Fe pārsniedz 0,2 mg/l.</t>
  </si>
  <si>
    <t xml:space="preserve">L = 3702 m (no tiem PE - 560m, d = 50mm; čuguns - 2,907km , d = 65, 100 mm; tērauds - 0,335km, d = 20,25,50 mm. Tīkli būvēti no 1987. -1990. gadam, tehn.stāvoklis - slikts. Ir biežas avārijas, lieli ūdens zudumi. Nepieciešama tīklu rekonstrukcija. Ir 3 ugunsdzēsības hidranti. </t>
  </si>
  <si>
    <t xml:space="preserve">L = 4316,0 m, no tiem čuguna -10 m (d=200mm); tērauda - 841 m (d = 100,150 mm); keramika - 3420 m (d = 100,150,200 mm); azbestcements - 45m (d= 150 mm). Tīkli būvēti laikā no 1985. - 1987.g. Kanalizācijas tīklu veco posmu atjaunošana un aprīkojuma nomaiņa ir ļoti būtiski nepieciešama. </t>
  </si>
  <si>
    <t xml:space="preserve">SIA "Kandavas komunālie pakalpojumi" apsaimnieko 2 KSS. Par tehn.stāvokli nd. </t>
  </si>
  <si>
    <t>Nepieciešama jauna urbuma izbūve, 2 esošo urbumu tamponēšana; USS rekonstrukcija; ūdensapgādes tīklu rekonstrukcija 2100 m, ūdensapgādes tīklu paplašināšana 490m; Kanalizācijas tīklu paplašināšana 300m, kan.tīklu rekonstrukcija 1870m; 2 KSS rekonstrukcija; spiedvada rekonstrukcija 405m; 1 jauna KSS izbūve; jauna spiedvada izbūve 150m.; nAI rekonstrukcija (piemērojot ražību plānotajiem notekūd.apjomiem); Piemērota hidrofora uzstādīšana; ūdenstorņa demontāža; tamponējamo urbumu virszemes un pazemes paviljonu demontāža,veco NAI (KU - 200) demontāža; nepieciešams 1 pārvietojams dīzeļģenerators ūdensapgādes un kanalizācijas pakalpojumu nodrošināšanai elektroenerģijas padeves traucējumu gadījumos.</t>
  </si>
  <si>
    <t xml:space="preserve">BIO-200, tehn.stāvoklis - nepieciešami uzlabojumi. </t>
  </si>
  <si>
    <t>U,K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</si>
</sst>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0" fontId="2" fillId="0" borderId="1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0" fontId="2" fillId="0" borderId="13" xfId="0" applyFont="1" applyFill="1" applyBorder="1" applyAlignment="1">
      <alignment horizontal="center" vertical="top"/>
    </xf>
    <xf numFmtId="0" fontId="0" fillId="0" borderId="13" xfId="0" applyFill="1" applyBorder="1" applyAlignment="1">
      <alignment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1" fillId="0" borderId="14" xfId="0" applyNumberFormat="1" applyFont="1" applyFill="1" applyBorder="1" applyAlignment="1">
      <alignment horizontal="center" vertical="top" wrapText="1"/>
    </xf>
    <xf numFmtId="0" fontId="1" fillId="0" borderId="0" xfId="0" applyFont="1"/>
    <xf numFmtId="49" fontId="1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6" fillId="0" borderId="8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/>
    <xf numFmtId="165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" fontId="2" fillId="0" borderId="0" xfId="0" applyNumberFormat="1" applyFont="1" applyFill="1"/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1" fontId="2" fillId="0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6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0" fontId="0" fillId="0" borderId="8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workbookViewId="0">
      <selection activeCell="C17" sqref="C17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8.75">
      <c r="A2" s="9" t="s">
        <v>67</v>
      </c>
    </row>
    <row r="3" spans="1:13" s="7" customFormat="1" ht="36" customHeight="1">
      <c r="A3" s="72" t="s">
        <v>0</v>
      </c>
      <c r="B3" s="72" t="s">
        <v>1</v>
      </c>
      <c r="C3" s="72" t="s">
        <v>2</v>
      </c>
      <c r="D3" s="72"/>
      <c r="E3" s="72"/>
      <c r="F3" s="72" t="s">
        <v>3</v>
      </c>
      <c r="G3" s="72"/>
      <c r="H3" s="72"/>
      <c r="I3" s="72"/>
      <c r="J3" s="72" t="s">
        <v>8</v>
      </c>
      <c r="K3" s="72"/>
      <c r="L3" s="72"/>
      <c r="M3" s="72"/>
    </row>
    <row r="4" spans="1:13" ht="31.5" customHeight="1">
      <c r="A4" s="76"/>
      <c r="B4" s="77"/>
      <c r="C4" s="73" t="s">
        <v>29</v>
      </c>
      <c r="D4" s="73" t="s">
        <v>30</v>
      </c>
      <c r="E4" s="73" t="s">
        <v>31</v>
      </c>
      <c r="F4" s="73" t="s">
        <v>4</v>
      </c>
      <c r="G4" s="73"/>
      <c r="H4" s="74" t="s">
        <v>5</v>
      </c>
      <c r="I4" s="75"/>
      <c r="J4" s="73" t="s">
        <v>4</v>
      </c>
      <c r="K4" s="73"/>
      <c r="L4" s="74" t="s">
        <v>5</v>
      </c>
      <c r="M4" s="75"/>
    </row>
    <row r="5" spans="1:13">
      <c r="A5" s="77"/>
      <c r="B5" s="77"/>
      <c r="C5" s="78"/>
      <c r="D5" s="78"/>
      <c r="E5" s="78"/>
      <c r="F5" s="33" t="s">
        <v>6</v>
      </c>
      <c r="G5" s="33" t="s">
        <v>7</v>
      </c>
      <c r="H5" s="33" t="s">
        <v>6</v>
      </c>
      <c r="I5" s="33" t="s">
        <v>7</v>
      </c>
      <c r="J5" s="33" t="s">
        <v>6</v>
      </c>
      <c r="K5" s="33" t="s">
        <v>7</v>
      </c>
      <c r="L5" s="33" t="s">
        <v>6</v>
      </c>
      <c r="M5" s="33" t="s">
        <v>7</v>
      </c>
    </row>
    <row r="6" spans="1:13">
      <c r="A6" s="33">
        <v>1</v>
      </c>
      <c r="B6" s="53" t="s">
        <v>68</v>
      </c>
      <c r="C6" s="53">
        <v>320</v>
      </c>
      <c r="D6" s="32">
        <v>236</v>
      </c>
      <c r="E6" s="32">
        <v>236</v>
      </c>
      <c r="F6" s="32">
        <v>150</v>
      </c>
      <c r="G6" s="10">
        <f>+F6/E6</f>
        <v>0.63559322033898302</v>
      </c>
      <c r="H6" s="33">
        <v>175</v>
      </c>
      <c r="I6" s="10">
        <f>+H6/E6</f>
        <v>0.74152542372881358</v>
      </c>
      <c r="J6" s="32">
        <v>175</v>
      </c>
      <c r="K6" s="10">
        <f>+J6/E6</f>
        <v>0.74152542372881358</v>
      </c>
      <c r="L6" s="33">
        <v>175</v>
      </c>
      <c r="M6" s="11">
        <f t="shared" ref="M6:M7" si="0">L6/E6</f>
        <v>0.74152542372881358</v>
      </c>
    </row>
    <row r="7" spans="1:13">
      <c r="A7" s="33">
        <v>2</v>
      </c>
      <c r="B7" s="53" t="s">
        <v>69</v>
      </c>
      <c r="C7" s="32">
        <v>230</v>
      </c>
      <c r="D7" s="32">
        <v>264</v>
      </c>
      <c r="E7" s="32">
        <v>276</v>
      </c>
      <c r="F7" s="32">
        <v>200</v>
      </c>
      <c r="G7" s="10">
        <f t="shared" ref="G7" si="1">+F7/E7</f>
        <v>0.72463768115942029</v>
      </c>
      <c r="H7" s="33">
        <v>220</v>
      </c>
      <c r="I7" s="10">
        <f t="shared" ref="I7" si="2">+H7/E7</f>
        <v>0.79710144927536231</v>
      </c>
      <c r="J7" s="32">
        <v>185</v>
      </c>
      <c r="K7" s="10">
        <f t="shared" ref="K7" si="3">+J7/E7</f>
        <v>0.67028985507246375</v>
      </c>
      <c r="L7" s="33">
        <v>206</v>
      </c>
      <c r="M7" s="11">
        <f t="shared" si="0"/>
        <v>0.74637681159420288</v>
      </c>
    </row>
    <row r="8" spans="1:13" ht="9" customHeight="1"/>
    <row r="9" spans="1:13" ht="35.25" customHeight="1">
      <c r="A9" s="72" t="s">
        <v>0</v>
      </c>
      <c r="B9" s="72" t="s">
        <v>1</v>
      </c>
      <c r="C9" s="73" t="s">
        <v>36</v>
      </c>
      <c r="D9" s="73"/>
      <c r="E9" s="73"/>
      <c r="F9" s="78"/>
      <c r="G9" s="74" t="s">
        <v>38</v>
      </c>
      <c r="H9" s="81"/>
      <c r="I9" s="75"/>
    </row>
    <row r="10" spans="1:13">
      <c r="A10" s="76"/>
      <c r="B10" s="77"/>
      <c r="C10" s="74" t="s">
        <v>10</v>
      </c>
      <c r="D10" s="79"/>
      <c r="E10" s="74" t="s">
        <v>11</v>
      </c>
      <c r="F10" s="80"/>
      <c r="G10" s="82" t="s">
        <v>44</v>
      </c>
      <c r="H10" s="82" t="s">
        <v>39</v>
      </c>
      <c r="I10" s="82" t="s">
        <v>45</v>
      </c>
    </row>
    <row r="11" spans="1:13" ht="47.25">
      <c r="A11" s="77"/>
      <c r="B11" s="77"/>
      <c r="C11" s="33" t="s">
        <v>37</v>
      </c>
      <c r="D11" s="33" t="s">
        <v>46</v>
      </c>
      <c r="E11" s="33" t="s">
        <v>37</v>
      </c>
      <c r="F11" s="33" t="s">
        <v>46</v>
      </c>
      <c r="G11" s="83"/>
      <c r="H11" s="83"/>
      <c r="I11" s="83"/>
    </row>
    <row r="12" spans="1:13">
      <c r="A12" s="33">
        <v>1</v>
      </c>
      <c r="B12" s="32" t="str">
        <f>+B6</f>
        <v>Matkule</v>
      </c>
      <c r="C12" s="33">
        <v>3</v>
      </c>
      <c r="D12" s="33">
        <v>2</v>
      </c>
      <c r="E12" s="33">
        <v>3</v>
      </c>
      <c r="F12" s="33">
        <v>2</v>
      </c>
      <c r="G12" s="11">
        <v>0.98670000000000002</v>
      </c>
      <c r="H12" s="11">
        <v>1</v>
      </c>
      <c r="I12" s="11">
        <v>1</v>
      </c>
      <c r="J12" s="12"/>
    </row>
    <row r="13" spans="1:13">
      <c r="A13" s="33">
        <v>2</v>
      </c>
      <c r="B13" s="40" t="str">
        <f>+B7</f>
        <v>Zemīte</v>
      </c>
      <c r="C13" s="33">
        <v>3</v>
      </c>
      <c r="D13" s="33">
        <v>1</v>
      </c>
      <c r="E13" s="33">
        <v>1</v>
      </c>
      <c r="F13" s="33">
        <v>0</v>
      </c>
      <c r="G13" s="11">
        <v>0.81499999999999995</v>
      </c>
      <c r="H13" s="11">
        <v>1</v>
      </c>
      <c r="I13" s="11">
        <v>1</v>
      </c>
      <c r="J13" s="12"/>
    </row>
  </sheetData>
  <mergeCells count="22">
    <mergeCell ref="A9:A11"/>
    <mergeCell ref="B9:B11"/>
    <mergeCell ref="E4:E5"/>
    <mergeCell ref="J3:M3"/>
    <mergeCell ref="J4:K4"/>
    <mergeCell ref="L4:M4"/>
    <mergeCell ref="D4:D5"/>
    <mergeCell ref="C9:F9"/>
    <mergeCell ref="C10:D10"/>
    <mergeCell ref="E10:F10"/>
    <mergeCell ref="G9:I9"/>
    <mergeCell ref="G10:G11"/>
    <mergeCell ref="H10:H11"/>
    <mergeCell ref="I10:I11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C8" sqref="C8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33</v>
      </c>
    </row>
    <row r="2" spans="1:10" ht="18.75">
      <c r="A2" s="13" t="str">
        <f>+Nodrosinajums!A2</f>
        <v>Kandavas novads</v>
      </c>
    </row>
    <row r="3" spans="1:10" s="50" customFormat="1" ht="18" customHeight="1">
      <c r="A3" s="59"/>
      <c r="B3" s="49"/>
      <c r="C3" s="48" t="s">
        <v>66</v>
      </c>
      <c r="D3" s="49" t="s">
        <v>70</v>
      </c>
      <c r="E3" s="49"/>
      <c r="F3" s="49"/>
      <c r="G3" s="49"/>
      <c r="H3" s="49"/>
      <c r="I3" s="49"/>
      <c r="J3" s="60"/>
    </row>
    <row r="4" spans="1:10" s="7" customFormat="1" ht="39.75" customHeight="1">
      <c r="A4" s="82" t="s">
        <v>0</v>
      </c>
      <c r="B4" s="82" t="s">
        <v>1</v>
      </c>
      <c r="C4" s="82"/>
      <c r="D4" s="91" t="s">
        <v>9</v>
      </c>
      <c r="E4" s="92"/>
      <c r="F4" s="88" t="s">
        <v>12</v>
      </c>
      <c r="G4" s="89"/>
      <c r="H4" s="89"/>
      <c r="I4" s="89"/>
      <c r="J4" s="90"/>
    </row>
    <row r="5" spans="1:10" ht="34.5" customHeight="1">
      <c r="A5" s="86"/>
      <c r="B5" s="87"/>
      <c r="C5" s="98"/>
      <c r="D5" s="93"/>
      <c r="E5" s="94"/>
      <c r="F5" s="39" t="s">
        <v>13</v>
      </c>
      <c r="G5" s="39" t="s">
        <v>34</v>
      </c>
      <c r="H5" s="39" t="s">
        <v>14</v>
      </c>
      <c r="I5" s="74" t="s">
        <v>72</v>
      </c>
      <c r="J5" s="79"/>
    </row>
    <row r="6" spans="1:10" s="43" customFormat="1" ht="68.25" customHeight="1">
      <c r="A6" s="41">
        <v>1</v>
      </c>
      <c r="B6" s="42" t="str">
        <f>+Nodrosinajums!B6</f>
        <v>Matkule</v>
      </c>
      <c r="C6" s="55" t="s">
        <v>101</v>
      </c>
      <c r="D6" s="95" t="s">
        <v>70</v>
      </c>
      <c r="E6" s="96"/>
      <c r="F6" s="55" t="s">
        <v>73</v>
      </c>
      <c r="G6" s="55" t="s">
        <v>71</v>
      </c>
      <c r="H6" s="42" t="str">
        <f t="shared" ref="H6" si="0">+D6</f>
        <v>SIA "Kandavas komunālie pakalpojumi"</v>
      </c>
      <c r="I6" s="95" t="str">
        <f t="shared" ref="I6" si="1">+H6</f>
        <v>SIA "Kandavas komunālie pakalpojumi"</v>
      </c>
      <c r="J6" s="97"/>
    </row>
    <row r="7" spans="1:10" s="43" customFormat="1" ht="65.25" customHeight="1">
      <c r="A7" s="54">
        <v>2</v>
      </c>
      <c r="B7" s="53" t="str">
        <f>+Nodrosinajums!B7</f>
        <v>Zemīte</v>
      </c>
      <c r="C7" s="53" t="str">
        <f>+C6</f>
        <v>U,K</v>
      </c>
      <c r="D7" s="84" t="s">
        <v>70</v>
      </c>
      <c r="E7" s="85"/>
      <c r="F7" s="53" t="s">
        <v>73</v>
      </c>
      <c r="G7" s="53" t="s">
        <v>71</v>
      </c>
      <c r="H7" s="53" t="str">
        <f t="shared" ref="H7" si="2">+D7</f>
        <v>SIA "Kandavas komunālie pakalpojumi"</v>
      </c>
      <c r="I7" s="84" t="str">
        <f t="shared" ref="I7" si="3">+H7</f>
        <v>SIA "Kandavas komunālie pakalpojumi"</v>
      </c>
      <c r="J7" s="80"/>
    </row>
    <row r="8" spans="1:10" s="50" customFormat="1" ht="18" customHeight="1">
      <c r="A8" s="56"/>
      <c r="C8" s="57"/>
      <c r="J8" s="58"/>
    </row>
  </sheetData>
  <mergeCells count="10">
    <mergeCell ref="I7:J7"/>
    <mergeCell ref="D7:E7"/>
    <mergeCell ref="A4:A5"/>
    <mergeCell ref="B4:B5"/>
    <mergeCell ref="F4:J4"/>
    <mergeCell ref="D4:E5"/>
    <mergeCell ref="D6:E6"/>
    <mergeCell ref="I5:J5"/>
    <mergeCell ref="I6:J6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8"/>
  <sheetViews>
    <sheetView topLeftCell="B17" workbookViewId="0">
      <selection activeCell="D21" sqref="D21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4.140625" style="3" customWidth="1"/>
    <col min="14" max="14" width="2.7109375" style="3" customWidth="1"/>
    <col min="15" max="16384" width="9.140625" style="3"/>
  </cols>
  <sheetData>
    <row r="1" spans="1:15" s="1" customFormat="1" ht="18.75">
      <c r="A1" s="1" t="s">
        <v>35</v>
      </c>
      <c r="B1" s="44" t="str">
        <f>+A1</f>
        <v>Ūdensapgādes un kanalizācijas pakalpojumu daudzums</v>
      </c>
    </row>
    <row r="2" spans="1:15" s="1" customFormat="1" ht="24" customHeight="1">
      <c r="A2" s="1" t="str">
        <f>+Nodrosinajums!A2</f>
        <v>Kandavas novads</v>
      </c>
      <c r="B2" s="44" t="str">
        <f>+A2</f>
        <v>Kandavas novads</v>
      </c>
    </row>
    <row r="3" spans="1:15" s="1" customFormat="1" ht="28.5" customHeight="1">
      <c r="A3" s="1" t="s">
        <v>47</v>
      </c>
      <c r="B3" s="44" t="str">
        <f>Nodrosinajums!B6</f>
        <v>Matkule</v>
      </c>
    </row>
    <row r="4" spans="1:15" s="7" customFormat="1" ht="15.75">
      <c r="A4" s="72" t="s">
        <v>1</v>
      </c>
      <c r="B4" s="72" t="s">
        <v>15</v>
      </c>
      <c r="C4" s="72"/>
      <c r="D4" s="112" t="s">
        <v>10</v>
      </c>
      <c r="E4" s="113"/>
      <c r="F4" s="113"/>
      <c r="G4" s="113"/>
      <c r="H4" s="114"/>
      <c r="I4" s="114"/>
      <c r="J4" s="114"/>
      <c r="K4" s="114"/>
      <c r="L4" s="114"/>
      <c r="M4" s="115"/>
    </row>
    <row r="5" spans="1:15" s="7" customFormat="1" ht="33" customHeight="1">
      <c r="A5" s="72"/>
      <c r="B5" s="72"/>
      <c r="C5" s="72"/>
      <c r="D5" s="72" t="s">
        <v>16</v>
      </c>
      <c r="E5" s="72"/>
      <c r="F5" s="88" t="s">
        <v>22</v>
      </c>
      <c r="G5" s="90"/>
      <c r="H5" s="72" t="s">
        <v>19</v>
      </c>
      <c r="I5" s="72"/>
      <c r="J5" s="72"/>
      <c r="K5" s="72"/>
      <c r="L5" s="72"/>
      <c r="M5" s="72"/>
    </row>
    <row r="6" spans="1:15" s="7" customFormat="1" ht="33" customHeight="1">
      <c r="A6" s="72"/>
      <c r="B6" s="72"/>
      <c r="C6" s="72"/>
      <c r="D6" s="70" t="s">
        <v>17</v>
      </c>
      <c r="E6" s="70" t="s">
        <v>18</v>
      </c>
      <c r="F6" s="70" t="s">
        <v>17</v>
      </c>
      <c r="G6" s="70" t="s">
        <v>7</v>
      </c>
      <c r="H6" s="70" t="s">
        <v>21</v>
      </c>
      <c r="I6" s="70" t="s">
        <v>18</v>
      </c>
      <c r="J6" s="70" t="s">
        <v>20</v>
      </c>
      <c r="K6" s="70" t="s">
        <v>23</v>
      </c>
      <c r="L6" s="88" t="s">
        <v>41</v>
      </c>
      <c r="M6" s="116"/>
    </row>
    <row r="7" spans="1:15" s="6" customFormat="1" ht="15.75">
      <c r="A7" s="117"/>
      <c r="B7" s="118">
        <v>2008</v>
      </c>
      <c r="C7" s="119"/>
      <c r="D7" s="120">
        <v>6274.35</v>
      </c>
      <c r="E7" s="121">
        <f t="shared" ref="E7:E9" si="0">+D7/365</f>
        <v>17.190000000000001</v>
      </c>
      <c r="F7" s="120">
        <f>D7-H7</f>
        <v>2198.3500000000004</v>
      </c>
      <c r="G7" s="122">
        <f t="shared" ref="G7:G9" si="1">+F7/D7</f>
        <v>0.35037095476025409</v>
      </c>
      <c r="H7" s="120">
        <f>J7+L7</f>
        <v>4076</v>
      </c>
      <c r="I7" s="121">
        <f>+H7/365</f>
        <v>11.167123287671233</v>
      </c>
      <c r="J7" s="120">
        <v>2293</v>
      </c>
      <c r="K7" s="121">
        <f>+J7/365/Nodrosinajums!$F$6*1000</f>
        <v>41.881278538812779</v>
      </c>
      <c r="L7" s="123">
        <f>1603+180</f>
        <v>1783</v>
      </c>
      <c r="M7" s="124"/>
      <c r="O7" s="125"/>
    </row>
    <row r="8" spans="1:15" s="6" customFormat="1" ht="15.75">
      <c r="A8" s="126"/>
      <c r="B8" s="118">
        <v>2009</v>
      </c>
      <c r="C8" s="119"/>
      <c r="D8" s="120">
        <v>3518.6</v>
      </c>
      <c r="E8" s="121">
        <f t="shared" si="0"/>
        <v>9.64</v>
      </c>
      <c r="F8" s="120">
        <f t="shared" ref="F8:F9" si="2">D8-H8</f>
        <v>417.59999999999991</v>
      </c>
      <c r="G8" s="122">
        <f t="shared" si="1"/>
        <v>0.11868356732791449</v>
      </c>
      <c r="H8" s="120">
        <f t="shared" ref="H8:H9" si="3">J8+L8</f>
        <v>3101</v>
      </c>
      <c r="I8" s="121">
        <f t="shared" ref="I8:I9" si="4">+H8/365</f>
        <v>8.4958904109589035</v>
      </c>
      <c r="J8" s="120">
        <v>2921</v>
      </c>
      <c r="K8" s="121">
        <f>+J8/365/Nodrosinajums!$F$6*1000</f>
        <v>53.351598173515981</v>
      </c>
      <c r="L8" s="123">
        <f>180</f>
        <v>180</v>
      </c>
      <c r="M8" s="124"/>
      <c r="O8" s="125"/>
    </row>
    <row r="9" spans="1:15" s="6" customFormat="1" ht="15.75">
      <c r="A9" s="127"/>
      <c r="B9" s="118">
        <v>2010</v>
      </c>
      <c r="C9" s="119"/>
      <c r="D9" s="128">
        <v>4606</v>
      </c>
      <c r="E9" s="121">
        <f t="shared" si="0"/>
        <v>12.61917808219178</v>
      </c>
      <c r="F9" s="120">
        <f t="shared" si="2"/>
        <v>1151</v>
      </c>
      <c r="G9" s="122">
        <f t="shared" si="1"/>
        <v>0.24989144594007817</v>
      </c>
      <c r="H9" s="120">
        <f t="shared" si="3"/>
        <v>3455</v>
      </c>
      <c r="I9" s="121">
        <f t="shared" si="4"/>
        <v>9.4657534246575334</v>
      </c>
      <c r="J9" s="120">
        <v>3268</v>
      </c>
      <c r="K9" s="121">
        <f>+J9/365/Nodrosinajums!$F$6*1000</f>
        <v>59.689497716894977</v>
      </c>
      <c r="L9" s="123">
        <f>37+150</f>
        <v>187</v>
      </c>
      <c r="M9" s="124"/>
      <c r="O9" s="125"/>
    </row>
    <row r="10" spans="1:15" s="27" customFormat="1" ht="5.25" customHeight="1">
      <c r="A10" s="23"/>
      <c r="B10" s="24"/>
      <c r="C10" s="25"/>
      <c r="D10" s="21"/>
      <c r="E10" s="28"/>
      <c r="F10" s="25"/>
      <c r="G10" s="29"/>
      <c r="H10" s="25"/>
      <c r="I10" s="25"/>
      <c r="J10" s="30"/>
      <c r="K10" s="28"/>
      <c r="L10" s="24"/>
      <c r="M10" s="24"/>
    </row>
    <row r="11" spans="1:15" s="4" customFormat="1" ht="33.75" hidden="1" customHeight="1">
      <c r="A11" s="15"/>
      <c r="B11" s="15"/>
      <c r="C11" s="35"/>
      <c r="D11" s="15"/>
      <c r="E11" s="34"/>
      <c r="F11" s="99"/>
      <c r="G11" s="100"/>
      <c r="H11" s="100"/>
      <c r="I11" s="100"/>
      <c r="J11" s="100"/>
      <c r="K11" s="100"/>
      <c r="L11" s="100"/>
      <c r="M11" s="100"/>
    </row>
    <row r="12" spans="1:15" s="6" customFormat="1" ht="5.25" customHeight="1">
      <c r="B12" s="5"/>
    </row>
    <row r="13" spans="1:15" s="7" customFormat="1" ht="15.75">
      <c r="A13" s="72" t="s">
        <v>1</v>
      </c>
      <c r="B13" s="72" t="s">
        <v>15</v>
      </c>
      <c r="C13" s="72"/>
      <c r="D13" s="112" t="s">
        <v>11</v>
      </c>
      <c r="E13" s="113"/>
      <c r="F13" s="113"/>
      <c r="G13" s="113"/>
      <c r="H13" s="114"/>
      <c r="I13" s="114"/>
      <c r="J13" s="114"/>
      <c r="K13" s="114"/>
      <c r="L13" s="114"/>
      <c r="M13" s="115"/>
    </row>
    <row r="14" spans="1:15" s="7" customFormat="1" ht="57.75" customHeight="1">
      <c r="A14" s="72"/>
      <c r="B14" s="72"/>
      <c r="C14" s="72"/>
      <c r="D14" s="72" t="s">
        <v>40</v>
      </c>
      <c r="E14" s="72"/>
      <c r="F14" s="88" t="s">
        <v>24</v>
      </c>
      <c r="G14" s="90"/>
      <c r="H14" s="72" t="s">
        <v>26</v>
      </c>
      <c r="I14" s="72"/>
      <c r="J14" s="72"/>
      <c r="K14" s="72"/>
      <c r="L14" s="72"/>
      <c r="M14" s="72"/>
    </row>
    <row r="15" spans="1:15" s="7" customFormat="1" ht="33" customHeight="1">
      <c r="A15" s="72"/>
      <c r="B15" s="72"/>
      <c r="C15" s="72"/>
      <c r="D15" s="70" t="s">
        <v>17</v>
      </c>
      <c r="E15" s="70" t="s">
        <v>18</v>
      </c>
      <c r="F15" s="70" t="s">
        <v>17</v>
      </c>
      <c r="G15" s="70" t="s">
        <v>7</v>
      </c>
      <c r="H15" s="70" t="s">
        <v>21</v>
      </c>
      <c r="I15" s="70" t="str">
        <f>+I6</f>
        <v>m3/dnn</v>
      </c>
      <c r="J15" s="70" t="s">
        <v>27</v>
      </c>
      <c r="K15" s="70" t="s">
        <v>23</v>
      </c>
      <c r="L15" s="88" t="s">
        <v>42</v>
      </c>
      <c r="M15" s="116"/>
    </row>
    <row r="16" spans="1:15" s="6" customFormat="1" ht="15.75">
      <c r="A16" s="117"/>
      <c r="B16" s="118">
        <v>2008</v>
      </c>
      <c r="C16" s="119"/>
      <c r="D16" s="129">
        <v>5826</v>
      </c>
      <c r="E16" s="129">
        <f>D16/365</f>
        <v>15.961643835616439</v>
      </c>
      <c r="F16" s="129">
        <f>D16-H16</f>
        <v>1475</v>
      </c>
      <c r="G16" s="130">
        <f>F16/D16</f>
        <v>0.2531754205286646</v>
      </c>
      <c r="H16" s="120">
        <f>J16+L16</f>
        <v>4351</v>
      </c>
      <c r="I16" s="121">
        <f>+H16/365</f>
        <v>11.920547945205479</v>
      </c>
      <c r="J16" s="120">
        <v>2568</v>
      </c>
      <c r="K16" s="121">
        <f>+J16/365/Nodrosinajums!$J$6*1000</f>
        <v>40.203522504892369</v>
      </c>
      <c r="L16" s="123">
        <f>1603+180</f>
        <v>1783</v>
      </c>
      <c r="M16" s="124"/>
    </row>
    <row r="17" spans="1:13" s="6" customFormat="1" ht="15.75">
      <c r="A17" s="126"/>
      <c r="B17" s="118">
        <v>2009</v>
      </c>
      <c r="C17" s="119"/>
      <c r="D17" s="129">
        <v>3532</v>
      </c>
      <c r="E17" s="129">
        <f t="shared" ref="E17:E18" si="5">D17/365</f>
        <v>9.6767123287671239</v>
      </c>
      <c r="F17" s="129">
        <f t="shared" ref="F17:F18" si="6">D17-H17</f>
        <v>48</v>
      </c>
      <c r="G17" s="130">
        <f t="shared" ref="G17:G18" si="7">F17/D17</f>
        <v>1.3590033975084938E-2</v>
      </c>
      <c r="H17" s="120">
        <f t="shared" ref="H17:H18" si="8">J17+L17</f>
        <v>3484</v>
      </c>
      <c r="I17" s="121">
        <f t="shared" ref="I17:I18" si="9">+H17/365</f>
        <v>9.5452054794520542</v>
      </c>
      <c r="J17" s="120">
        <v>3304</v>
      </c>
      <c r="K17" s="121">
        <f>+J17/365/Nodrosinajums!$J$6*1000</f>
        <v>51.726027397260268</v>
      </c>
      <c r="L17" s="123">
        <f>180</f>
        <v>180</v>
      </c>
      <c r="M17" s="124"/>
    </row>
    <row r="18" spans="1:13" s="6" customFormat="1" ht="15.75">
      <c r="A18" s="127"/>
      <c r="B18" s="118">
        <v>2010</v>
      </c>
      <c r="C18" s="119"/>
      <c r="D18" s="129">
        <v>4151</v>
      </c>
      <c r="E18" s="129">
        <f t="shared" si="5"/>
        <v>11.372602739726027</v>
      </c>
      <c r="F18" s="129">
        <f t="shared" si="6"/>
        <v>298</v>
      </c>
      <c r="G18" s="130">
        <f t="shared" si="7"/>
        <v>7.1789930137316313E-2</v>
      </c>
      <c r="H18" s="120">
        <f t="shared" si="8"/>
        <v>3853</v>
      </c>
      <c r="I18" s="121">
        <f t="shared" si="9"/>
        <v>10.556164383561644</v>
      </c>
      <c r="J18" s="120">
        <v>3666</v>
      </c>
      <c r="K18" s="121">
        <f>+J18/365/Nodrosinajums!$J$6*1000</f>
        <v>57.393346379647745</v>
      </c>
      <c r="L18" s="123">
        <f>37+150</f>
        <v>187</v>
      </c>
      <c r="M18" s="124"/>
    </row>
    <row r="19" spans="1:13" s="6" customFormat="1" ht="7.5" customHeight="1">
      <c r="A19" s="15"/>
      <c r="B19" s="21"/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4" customFormat="1" ht="15.75" hidden="1">
      <c r="A20" s="15"/>
      <c r="B20" s="37"/>
      <c r="C20" s="35"/>
      <c r="D20" s="37"/>
      <c r="E20" s="34"/>
      <c r="F20" s="34"/>
      <c r="G20" s="37"/>
      <c r="H20" s="35"/>
      <c r="I20" s="35"/>
      <c r="J20" s="35"/>
      <c r="K20" s="38"/>
      <c r="L20" s="35"/>
      <c r="M20" s="35"/>
    </row>
    <row r="21" spans="1:13" s="6" customFormat="1" ht="30.75" customHeight="1">
      <c r="B21" s="44" t="str">
        <f>Nodrosinajums!B7</f>
        <v>Zemīte</v>
      </c>
    </row>
    <row r="22" spans="1:13" s="7" customFormat="1" ht="15.75">
      <c r="A22" s="72" t="s">
        <v>1</v>
      </c>
      <c r="B22" s="72" t="s">
        <v>15</v>
      </c>
      <c r="C22" s="72"/>
      <c r="D22" s="112" t="s">
        <v>10</v>
      </c>
      <c r="E22" s="113"/>
      <c r="F22" s="113"/>
      <c r="G22" s="113"/>
      <c r="H22" s="114"/>
      <c r="I22" s="114"/>
      <c r="J22" s="114"/>
      <c r="K22" s="114"/>
      <c r="L22" s="114"/>
      <c r="M22" s="115"/>
    </row>
    <row r="23" spans="1:13" s="7" customFormat="1" ht="33" customHeight="1">
      <c r="A23" s="72"/>
      <c r="B23" s="72"/>
      <c r="C23" s="72"/>
      <c r="D23" s="72" t="s">
        <v>16</v>
      </c>
      <c r="E23" s="72"/>
      <c r="F23" s="88" t="s">
        <v>22</v>
      </c>
      <c r="G23" s="90"/>
      <c r="H23" s="72" t="s">
        <v>19</v>
      </c>
      <c r="I23" s="72"/>
      <c r="J23" s="72"/>
      <c r="K23" s="72"/>
      <c r="L23" s="72"/>
      <c r="M23" s="72"/>
    </row>
    <row r="24" spans="1:13" s="7" customFormat="1" ht="33" customHeight="1">
      <c r="A24" s="72"/>
      <c r="B24" s="72"/>
      <c r="C24" s="72"/>
      <c r="D24" s="70" t="s">
        <v>17</v>
      </c>
      <c r="E24" s="70" t="s">
        <v>18</v>
      </c>
      <c r="F24" s="70" t="s">
        <v>17</v>
      </c>
      <c r="G24" s="70" t="s">
        <v>7</v>
      </c>
      <c r="H24" s="70" t="s">
        <v>21</v>
      </c>
      <c r="I24" s="70" t="s">
        <v>18</v>
      </c>
      <c r="J24" s="70" t="s">
        <v>20</v>
      </c>
      <c r="K24" s="70" t="s">
        <v>23</v>
      </c>
      <c r="L24" s="88" t="s">
        <v>43</v>
      </c>
      <c r="M24" s="116"/>
    </row>
    <row r="25" spans="1:13" s="6" customFormat="1" ht="15.75">
      <c r="A25" s="117"/>
      <c r="B25" s="118">
        <v>2008</v>
      </c>
      <c r="C25" s="119"/>
      <c r="D25" s="120">
        <v>16264.4</v>
      </c>
      <c r="E25" s="121">
        <f>+D25/365</f>
        <v>44.56</v>
      </c>
      <c r="F25" s="120">
        <f>D25-H25</f>
        <v>10121.450000000001</v>
      </c>
      <c r="G25" s="131">
        <f>+F25/D25</f>
        <v>0.62230700179533216</v>
      </c>
      <c r="H25" s="120">
        <v>6142.95</v>
      </c>
      <c r="I25" s="121">
        <f>+H25/365</f>
        <v>16.829999999999998</v>
      </c>
      <c r="J25" s="129" t="s">
        <v>74</v>
      </c>
      <c r="K25" s="132" t="s">
        <v>74</v>
      </c>
      <c r="L25" s="133" t="s">
        <v>28</v>
      </c>
      <c r="M25" s="134"/>
    </row>
    <row r="26" spans="1:13" s="6" customFormat="1" ht="15.75">
      <c r="A26" s="126"/>
      <c r="B26" s="118">
        <v>2009</v>
      </c>
      <c r="C26" s="119"/>
      <c r="D26" s="120">
        <v>17534.599999999999</v>
      </c>
      <c r="E26" s="121">
        <f t="shared" ref="E26:E27" si="10">+D26/365</f>
        <v>48.04</v>
      </c>
      <c r="F26" s="120">
        <f t="shared" ref="F26:F27" si="11">+D26-H26</f>
        <v>11070.599999999999</v>
      </c>
      <c r="G26" s="131">
        <f t="shared" ref="G26:G27" si="12">+F26/D26</f>
        <v>0.63135743045179238</v>
      </c>
      <c r="H26" s="120">
        <v>6464</v>
      </c>
      <c r="I26" s="121">
        <f t="shared" ref="I26:I27" si="13">+H26/365</f>
        <v>17.709589041095889</v>
      </c>
      <c r="J26" s="129" t="s">
        <v>74</v>
      </c>
      <c r="K26" s="132" t="s">
        <v>74</v>
      </c>
      <c r="L26" s="133" t="s">
        <v>28</v>
      </c>
      <c r="M26" s="134"/>
    </row>
    <row r="27" spans="1:13" s="6" customFormat="1" ht="15.75">
      <c r="A27" s="127"/>
      <c r="B27" s="118">
        <v>2010</v>
      </c>
      <c r="C27" s="119"/>
      <c r="D27" s="128">
        <v>15992</v>
      </c>
      <c r="E27" s="121">
        <f t="shared" si="10"/>
        <v>43.813698630136983</v>
      </c>
      <c r="F27" s="120">
        <f t="shared" si="11"/>
        <v>10038</v>
      </c>
      <c r="G27" s="131">
        <f t="shared" si="12"/>
        <v>0.62768884442221107</v>
      </c>
      <c r="H27" s="120">
        <f>J27+L27</f>
        <v>5954</v>
      </c>
      <c r="I27" s="121">
        <f t="shared" si="13"/>
        <v>16.312328767123287</v>
      </c>
      <c r="J27" s="120">
        <v>5008</v>
      </c>
      <c r="K27" s="121">
        <f>+J27/365/Nodrosinajums!$F$7*1000</f>
        <v>68.602739726027394</v>
      </c>
      <c r="L27" s="135">
        <f>26+920</f>
        <v>946</v>
      </c>
      <c r="M27" s="136"/>
    </row>
    <row r="28" spans="1:13" s="6" customFormat="1" ht="9.75" customHeight="1">
      <c r="A28" s="15"/>
      <c r="B28" s="21"/>
      <c r="C28" s="17"/>
      <c r="D28" s="18"/>
      <c r="E28" s="19"/>
      <c r="F28" s="20"/>
      <c r="G28" s="22"/>
      <c r="H28" s="20"/>
      <c r="I28" s="20"/>
      <c r="J28" s="20"/>
      <c r="K28" s="19"/>
      <c r="L28" s="20"/>
      <c r="M28" s="31"/>
    </row>
    <row r="29" spans="1:13" s="4" customFormat="1" ht="15.75" hidden="1">
      <c r="A29" s="15"/>
      <c r="B29" s="35"/>
      <c r="C29" s="35"/>
      <c r="D29" s="35"/>
      <c r="E29" s="34"/>
      <c r="F29" s="36"/>
      <c r="G29" s="36"/>
      <c r="H29" s="35"/>
      <c r="I29" s="35"/>
      <c r="J29" s="35"/>
      <c r="K29" s="36"/>
      <c r="L29" s="35"/>
      <c r="M29" s="35"/>
    </row>
    <row r="30" spans="1:13" s="6" customFormat="1" ht="5.25" customHeight="1">
      <c r="B30" s="5"/>
    </row>
    <row r="31" spans="1:13" s="7" customFormat="1" ht="15.75">
      <c r="A31" s="72" t="s">
        <v>1</v>
      </c>
      <c r="B31" s="72" t="s">
        <v>15</v>
      </c>
      <c r="C31" s="72"/>
      <c r="D31" s="112" t="s">
        <v>11</v>
      </c>
      <c r="E31" s="113"/>
      <c r="F31" s="113"/>
      <c r="G31" s="113"/>
      <c r="H31" s="114"/>
      <c r="I31" s="114"/>
      <c r="J31" s="114"/>
      <c r="K31" s="114"/>
      <c r="L31" s="114"/>
      <c r="M31" s="115"/>
    </row>
    <row r="32" spans="1:13" s="7" customFormat="1" ht="33" customHeight="1">
      <c r="A32" s="72"/>
      <c r="B32" s="72"/>
      <c r="C32" s="72"/>
      <c r="D32" s="72" t="s">
        <v>25</v>
      </c>
      <c r="E32" s="72"/>
      <c r="F32" s="88" t="s">
        <v>24</v>
      </c>
      <c r="G32" s="90"/>
      <c r="H32" s="72" t="s">
        <v>26</v>
      </c>
      <c r="I32" s="72"/>
      <c r="J32" s="72"/>
      <c r="K32" s="72"/>
      <c r="L32" s="72"/>
      <c r="M32" s="72"/>
    </row>
    <row r="33" spans="1:14" s="7" customFormat="1" ht="33" customHeight="1">
      <c r="A33" s="72"/>
      <c r="B33" s="72"/>
      <c r="C33" s="72"/>
      <c r="D33" s="70" t="s">
        <v>17</v>
      </c>
      <c r="E33" s="70" t="s">
        <v>18</v>
      </c>
      <c r="F33" s="70" t="s">
        <v>17</v>
      </c>
      <c r="G33" s="70" t="s">
        <v>7</v>
      </c>
      <c r="H33" s="70" t="s">
        <v>21</v>
      </c>
      <c r="I33" s="70" t="s">
        <v>18</v>
      </c>
      <c r="J33" s="70" t="s">
        <v>27</v>
      </c>
      <c r="K33" s="70" t="s">
        <v>23</v>
      </c>
      <c r="L33" s="88" t="s">
        <v>75</v>
      </c>
      <c r="M33" s="90"/>
    </row>
    <row r="34" spans="1:14" s="6" customFormat="1" ht="15.75">
      <c r="A34" s="117"/>
      <c r="B34" s="118">
        <v>2008</v>
      </c>
      <c r="C34" s="119"/>
      <c r="D34" s="120">
        <v>16265</v>
      </c>
      <c r="E34" s="121">
        <f>+D34/365</f>
        <v>44.561643835616437</v>
      </c>
      <c r="F34" s="129">
        <f>D34-H34</f>
        <v>8270.44</v>
      </c>
      <c r="G34" s="137">
        <f>F34/D34</f>
        <v>0.50848078696587773</v>
      </c>
      <c r="H34" s="120">
        <f t="shared" ref="H34:H35" si="14">J34+L34</f>
        <v>7994.5599999999995</v>
      </c>
      <c r="I34" s="121">
        <f>+H34/365</f>
        <v>21.902904109589041</v>
      </c>
      <c r="J34" s="120">
        <v>4800</v>
      </c>
      <c r="K34" s="121">
        <f>+J34/365/Nodrosinajums!J7*1000</f>
        <v>71.084783413550539</v>
      </c>
      <c r="L34" s="135">
        <f>2276.56+0+918</f>
        <v>3194.56</v>
      </c>
      <c r="M34" s="134"/>
      <c r="N34" s="125"/>
    </row>
    <row r="35" spans="1:14" s="6" customFormat="1" ht="15.75">
      <c r="A35" s="126"/>
      <c r="B35" s="118">
        <v>2009</v>
      </c>
      <c r="C35" s="119"/>
      <c r="D35" s="120">
        <v>17536.560000000001</v>
      </c>
      <c r="E35" s="121">
        <f t="shared" ref="E35:E36" si="15">+D35/365</f>
        <v>48.045369863013704</v>
      </c>
      <c r="F35" s="129">
        <f t="shared" ref="F35:F36" si="16">D35-H35</f>
        <v>9242.0000000000018</v>
      </c>
      <c r="G35" s="137">
        <f t="shared" ref="G35:G36" si="17">F35/D35</f>
        <v>0.52701327968541156</v>
      </c>
      <c r="H35" s="120">
        <f t="shared" si="14"/>
        <v>8294.56</v>
      </c>
      <c r="I35" s="121">
        <f t="shared" ref="I35:I36" si="18">+H35/365</f>
        <v>22.724821917808217</v>
      </c>
      <c r="J35" s="120">
        <v>5100</v>
      </c>
      <c r="K35" s="121">
        <f>+J35/365/Nodrosinajums!J7*1000</f>
        <v>75.527582376897456</v>
      </c>
      <c r="L35" s="135">
        <f>2276.56+918</f>
        <v>3194.56</v>
      </c>
      <c r="M35" s="134"/>
      <c r="N35" s="125"/>
    </row>
    <row r="36" spans="1:14" s="6" customFormat="1" ht="15.75">
      <c r="A36" s="127"/>
      <c r="B36" s="118">
        <v>2010</v>
      </c>
      <c r="C36" s="119"/>
      <c r="D36" s="120">
        <v>15992</v>
      </c>
      <c r="E36" s="121">
        <f t="shared" si="15"/>
        <v>43.813698630136983</v>
      </c>
      <c r="F36" s="129">
        <f t="shared" si="16"/>
        <v>8169.4400000000005</v>
      </c>
      <c r="G36" s="137">
        <f t="shared" si="17"/>
        <v>0.51084542271135569</v>
      </c>
      <c r="H36" s="120">
        <f>J36+L36</f>
        <v>7822.5599999999995</v>
      </c>
      <c r="I36" s="121">
        <f t="shared" si="18"/>
        <v>21.43167123287671</v>
      </c>
      <c r="J36" s="120">
        <v>4628</v>
      </c>
      <c r="K36" s="121">
        <f>+J36/365/Nodrosinajums!J7*1000</f>
        <v>68.537578674564969</v>
      </c>
      <c r="L36" s="135">
        <f>2276.56+918</f>
        <v>3194.56</v>
      </c>
      <c r="M36" s="134"/>
      <c r="N36" s="125"/>
    </row>
    <row r="37" spans="1:14" s="27" customFormat="1" ht="23.25" customHeight="1">
      <c r="A37" s="23"/>
      <c r="B37" s="101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26"/>
    </row>
    <row r="38" spans="1:14" s="4" customFormat="1" ht="15.75" hidden="1">
      <c r="A38" s="15"/>
      <c r="B38" s="37"/>
      <c r="C38" s="35"/>
      <c r="D38" s="37"/>
      <c r="E38" s="34"/>
      <c r="F38" s="34"/>
      <c r="G38" s="37"/>
      <c r="H38" s="35"/>
      <c r="I38" s="35"/>
      <c r="J38" s="35"/>
      <c r="K38" s="38"/>
      <c r="L38" s="35"/>
      <c r="M38" s="35"/>
    </row>
  </sheetData>
  <mergeCells count="44">
    <mergeCell ref="A25:A27"/>
    <mergeCell ref="A34:A36"/>
    <mergeCell ref="A31:A33"/>
    <mergeCell ref="B31:B33"/>
    <mergeCell ref="C31:C33"/>
    <mergeCell ref="L15:M15"/>
    <mergeCell ref="F11:M11"/>
    <mergeCell ref="L8:M8"/>
    <mergeCell ref="L9:M9"/>
    <mergeCell ref="B37:M37"/>
    <mergeCell ref="D31:M31"/>
    <mergeCell ref="D32:E32"/>
    <mergeCell ref="F32:G32"/>
    <mergeCell ref="H32:M32"/>
    <mergeCell ref="L33:M33"/>
    <mergeCell ref="A4:A6"/>
    <mergeCell ref="A7:A9"/>
    <mergeCell ref="A13:A15"/>
    <mergeCell ref="B13:B15"/>
    <mergeCell ref="C13:C15"/>
    <mergeCell ref="B4:B6"/>
    <mergeCell ref="C4:C6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L6:M6"/>
    <mergeCell ref="A16:A18"/>
    <mergeCell ref="A22:A24"/>
    <mergeCell ref="B22:B24"/>
    <mergeCell ref="C22:C24"/>
    <mergeCell ref="D22:M22"/>
    <mergeCell ref="D23:E23"/>
    <mergeCell ref="L24:M24"/>
    <mergeCell ref="F23:G23"/>
    <mergeCell ref="H23:M23"/>
    <mergeCell ref="L16:M16"/>
    <mergeCell ref="L17:M17"/>
    <mergeCell ref="L18:M18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D7" sqref="D7"/>
    </sheetView>
  </sheetViews>
  <sheetFormatPr defaultRowHeight="15.75"/>
  <cols>
    <col min="1" max="1" width="6.42578125" style="46" customWidth="1"/>
    <col min="2" max="2" width="13.28515625" style="46" customWidth="1"/>
    <col min="3" max="8" width="19" style="46" customWidth="1"/>
    <col min="9" max="16384" width="9.140625" style="46"/>
  </cols>
  <sheetData>
    <row r="1" spans="1:8" s="8" customFormat="1" ht="18.75">
      <c r="A1" s="71" t="s">
        <v>55</v>
      </c>
      <c r="B1" s="71"/>
      <c r="C1" s="71"/>
      <c r="D1" s="71"/>
      <c r="E1" s="71"/>
    </row>
    <row r="2" spans="1:8" s="8" customFormat="1" ht="18.75">
      <c r="A2" s="9" t="str">
        <f>Nodrosinajums!A2</f>
        <v>Kandavas novads</v>
      </c>
      <c r="B2" s="45"/>
      <c r="C2" s="45"/>
      <c r="D2" s="45"/>
      <c r="E2" s="45"/>
    </row>
    <row r="3" spans="1:8" s="7" customFormat="1" ht="30" customHeight="1">
      <c r="A3" s="72" t="s">
        <v>0</v>
      </c>
      <c r="B3" s="72" t="s">
        <v>1</v>
      </c>
      <c r="C3" s="72" t="s">
        <v>48</v>
      </c>
      <c r="D3" s="72"/>
      <c r="E3" s="72"/>
      <c r="F3" s="72" t="s">
        <v>57</v>
      </c>
      <c r="G3" s="72"/>
      <c r="H3" s="72"/>
    </row>
    <row r="4" spans="1:8" s="8" customFormat="1" ht="21.75" customHeight="1">
      <c r="A4" s="76"/>
      <c r="B4" s="103"/>
      <c r="C4" s="72" t="s">
        <v>49</v>
      </c>
      <c r="D4" s="72" t="s">
        <v>50</v>
      </c>
      <c r="E4" s="72" t="s">
        <v>51</v>
      </c>
      <c r="F4" s="72" t="s">
        <v>52</v>
      </c>
      <c r="G4" s="72" t="s">
        <v>53</v>
      </c>
      <c r="H4" s="72" t="s">
        <v>54</v>
      </c>
    </row>
    <row r="5" spans="1:8" s="8" customFormat="1" ht="6" customHeight="1">
      <c r="A5" s="103"/>
      <c r="B5" s="103"/>
      <c r="C5" s="102"/>
      <c r="D5" s="102"/>
      <c r="E5" s="102"/>
      <c r="F5" s="102"/>
      <c r="G5" s="102"/>
      <c r="H5" s="102"/>
    </row>
    <row r="6" spans="1:8" s="8" customFormat="1" ht="157.5">
      <c r="A6" s="39">
        <v>1</v>
      </c>
      <c r="B6" s="40" t="str">
        <f>+Nodrosinajums!B6</f>
        <v>Matkule</v>
      </c>
      <c r="C6" s="47" t="s">
        <v>83</v>
      </c>
      <c r="D6" s="47" t="s">
        <v>85</v>
      </c>
      <c r="E6" s="53" t="s">
        <v>84</v>
      </c>
      <c r="F6" s="53" t="s">
        <v>81</v>
      </c>
      <c r="G6" s="53" t="s">
        <v>82</v>
      </c>
      <c r="H6" s="53" t="s">
        <v>90</v>
      </c>
    </row>
    <row r="7" spans="1:8" s="8" customFormat="1" ht="204.75">
      <c r="A7" s="39">
        <v>2</v>
      </c>
      <c r="B7" s="40" t="str">
        <f>+Nodrosinajums!B7</f>
        <v>Zemīte</v>
      </c>
      <c r="C7" s="47" t="s">
        <v>76</v>
      </c>
      <c r="D7" s="47" t="s">
        <v>77</v>
      </c>
      <c r="E7" s="53" t="s">
        <v>78</v>
      </c>
      <c r="F7" s="53" t="s">
        <v>56</v>
      </c>
      <c r="G7" s="53" t="s">
        <v>79</v>
      </c>
      <c r="H7" s="53" t="s">
        <v>80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2"/>
  <sheetViews>
    <sheetView tabSelected="1" topLeftCell="C7" workbookViewId="0">
      <selection activeCell="I7" sqref="I7"/>
    </sheetView>
  </sheetViews>
  <sheetFormatPr defaultRowHeight="15.75"/>
  <cols>
    <col min="1" max="1" width="6.42578125" style="46" customWidth="1"/>
    <col min="2" max="2" width="13.28515625" style="46" customWidth="1"/>
    <col min="3" max="8" width="16.140625" style="46" customWidth="1"/>
    <col min="9" max="9" width="28" style="52" customWidth="1"/>
    <col min="10" max="16384" width="9.140625" style="46"/>
  </cols>
  <sheetData>
    <row r="1" spans="1:10" s="8" customFormat="1" ht="18.75">
      <c r="A1" s="71" t="s">
        <v>58</v>
      </c>
      <c r="B1" s="71"/>
      <c r="C1" s="71"/>
      <c r="D1" s="71"/>
      <c r="E1" s="71"/>
      <c r="I1" s="51"/>
    </row>
    <row r="2" spans="1:10" s="8" customFormat="1" ht="18.75">
      <c r="A2" s="9" t="str">
        <f>Nodrosinajums!A2</f>
        <v>Kandavas novads</v>
      </c>
      <c r="B2" s="45"/>
      <c r="C2" s="45"/>
      <c r="D2" s="45"/>
      <c r="E2" s="45"/>
      <c r="I2" s="51"/>
    </row>
    <row r="3" spans="1:10" s="61" customFormat="1" ht="30" customHeight="1">
      <c r="A3" s="108" t="s">
        <v>0</v>
      </c>
      <c r="B3" s="104" t="s">
        <v>1</v>
      </c>
      <c r="C3" s="104" t="s">
        <v>59</v>
      </c>
      <c r="D3" s="104"/>
      <c r="E3" s="104"/>
      <c r="F3" s="104" t="s">
        <v>60</v>
      </c>
      <c r="G3" s="104"/>
      <c r="H3" s="104"/>
      <c r="I3" s="106" t="s">
        <v>65</v>
      </c>
    </row>
    <row r="4" spans="1:10" s="62" customFormat="1" ht="21.75" customHeight="1">
      <c r="A4" s="109"/>
      <c r="B4" s="111"/>
      <c r="C4" s="104" t="s">
        <v>61</v>
      </c>
      <c r="D4" s="104" t="s">
        <v>50</v>
      </c>
      <c r="E4" s="104" t="s">
        <v>62</v>
      </c>
      <c r="F4" s="104" t="s">
        <v>63</v>
      </c>
      <c r="G4" s="104" t="s">
        <v>62</v>
      </c>
      <c r="H4" s="104" t="s">
        <v>64</v>
      </c>
      <c r="I4" s="107"/>
    </row>
    <row r="5" spans="1:10" s="62" customFormat="1" ht="6" customHeight="1">
      <c r="A5" s="110"/>
      <c r="B5" s="111"/>
      <c r="C5" s="105"/>
      <c r="D5" s="105"/>
      <c r="E5" s="105"/>
      <c r="F5" s="105"/>
      <c r="G5" s="105"/>
      <c r="H5" s="105"/>
      <c r="I5" s="107"/>
    </row>
    <row r="6" spans="1:10" s="62" customFormat="1" ht="315">
      <c r="A6" s="63">
        <v>1</v>
      </c>
      <c r="B6" s="64" t="str">
        <f>+Kvalitate!B6</f>
        <v>Matkule</v>
      </c>
      <c r="C6" s="65" t="s">
        <v>86</v>
      </c>
      <c r="D6" s="65" t="s">
        <v>87</v>
      </c>
      <c r="E6" s="65" t="s">
        <v>88</v>
      </c>
      <c r="F6" s="66" t="s">
        <v>89</v>
      </c>
      <c r="G6" s="65" t="s">
        <v>91</v>
      </c>
      <c r="H6" s="65" t="s">
        <v>92</v>
      </c>
      <c r="I6" s="66" t="s">
        <v>93</v>
      </c>
      <c r="J6" s="67"/>
    </row>
    <row r="7" spans="1:10" s="62" customFormat="1" ht="409.5">
      <c r="A7" s="63">
        <v>2</v>
      </c>
      <c r="B7" s="64" t="str">
        <f>+Kvalitate!B7</f>
        <v>Zemīte</v>
      </c>
      <c r="C7" s="65" t="s">
        <v>94</v>
      </c>
      <c r="D7" s="65" t="s">
        <v>95</v>
      </c>
      <c r="E7" s="65" t="s">
        <v>96</v>
      </c>
      <c r="F7" s="65" t="s">
        <v>100</v>
      </c>
      <c r="G7" s="65" t="s">
        <v>97</v>
      </c>
      <c r="H7" s="65" t="s">
        <v>98</v>
      </c>
      <c r="I7" s="66" t="s">
        <v>99</v>
      </c>
    </row>
    <row r="8" spans="1:10" s="68" customFormat="1" ht="15">
      <c r="I8" s="69"/>
    </row>
    <row r="9" spans="1:10" s="68" customFormat="1" ht="15">
      <c r="I9" s="69"/>
    </row>
    <row r="10" spans="1:10" s="68" customFormat="1" ht="15">
      <c r="I10" s="69"/>
    </row>
    <row r="11" spans="1:10" s="68" customFormat="1" ht="15">
      <c r="I11" s="69"/>
    </row>
    <row r="12" spans="1:10" s="68" customFormat="1" ht="15">
      <c r="I12" s="69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2012-01-25T12:13:35Z</cp:lastPrinted>
  <dcterms:created xsi:type="dcterms:W3CDTF">2011-12-13T13:06:12Z</dcterms:created>
  <dcterms:modified xsi:type="dcterms:W3CDTF">2012-01-25T12:15:28Z</dcterms:modified>
</cp:coreProperties>
</file>