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Probl-risin" sheetId="4" r:id="rId4"/>
  </sheets>
  <calcPr calcId="125725" concurrentCalc="0"/>
</workbook>
</file>

<file path=xl/calcChain.xml><?xml version="1.0" encoding="utf-8"?>
<calcChain xmlns="http://schemas.openxmlformats.org/spreadsheetml/2006/main">
  <c r="H7" i="3"/>
  <c r="F7"/>
  <c r="G7"/>
  <c r="H8"/>
  <c r="F8"/>
  <c r="G8"/>
  <c r="H9"/>
  <c r="F9"/>
  <c r="G9"/>
  <c r="H22"/>
  <c r="F22"/>
  <c r="G22"/>
  <c r="H23"/>
  <c r="F23"/>
  <c r="G23"/>
  <c r="H24"/>
  <c r="F24"/>
  <c r="G24"/>
  <c r="H78"/>
  <c r="H79"/>
  <c r="J78"/>
  <c r="J79"/>
  <c r="J80"/>
  <c r="M7" i="1"/>
  <c r="K7"/>
  <c r="I7"/>
  <c r="G7"/>
  <c r="B20"/>
  <c r="B19"/>
  <c r="B18"/>
  <c r="B17"/>
  <c r="B16"/>
  <c r="E78" i="3"/>
  <c r="E79"/>
  <c r="H71"/>
  <c r="F71"/>
  <c r="G71"/>
  <c r="H72"/>
  <c r="F72"/>
  <c r="G72"/>
  <c r="J71"/>
  <c r="J72"/>
  <c r="J73"/>
  <c r="E71"/>
  <c r="E72"/>
  <c r="H63"/>
  <c r="H64"/>
  <c r="J63"/>
  <c r="J64"/>
  <c r="J65"/>
  <c r="E63"/>
  <c r="E64"/>
  <c r="H56"/>
  <c r="H57"/>
  <c r="J56"/>
  <c r="J57"/>
  <c r="J58"/>
  <c r="E56"/>
  <c r="E57"/>
  <c r="M9" i="1"/>
  <c r="K9"/>
  <c r="I9"/>
  <c r="G9"/>
  <c r="H46" i="3"/>
  <c r="H47"/>
  <c r="F46"/>
  <c r="G46"/>
  <c r="F47"/>
  <c r="G47"/>
  <c r="J46"/>
  <c r="J47"/>
  <c r="J48"/>
  <c r="E46"/>
  <c r="E47"/>
  <c r="H38"/>
  <c r="F38"/>
  <c r="G38"/>
  <c r="H39"/>
  <c r="F39"/>
  <c r="G39"/>
  <c r="J38"/>
  <c r="J39"/>
  <c r="J40"/>
  <c r="E38"/>
  <c r="E39"/>
  <c r="H30"/>
  <c r="H31"/>
  <c r="J30"/>
  <c r="J31"/>
  <c r="J32"/>
  <c r="E30"/>
  <c r="E31"/>
  <c r="J22"/>
  <c r="J23"/>
  <c r="J24"/>
  <c r="E22"/>
  <c r="E23"/>
  <c r="J14"/>
  <c r="J15"/>
  <c r="J16"/>
  <c r="H14"/>
  <c r="H15"/>
  <c r="E14"/>
  <c r="E15"/>
  <c r="J7"/>
  <c r="J8"/>
  <c r="J9"/>
  <c r="E7"/>
  <c r="E8"/>
  <c r="M8" i="1"/>
  <c r="M10"/>
  <c r="M6"/>
  <c r="I8"/>
  <c r="I10"/>
  <c r="I6"/>
  <c r="B9" i="4"/>
  <c r="B8"/>
  <c r="B7"/>
  <c r="B6"/>
  <c r="B5"/>
  <c r="A2"/>
  <c r="E80" i="3"/>
  <c r="E73"/>
  <c r="E65"/>
  <c r="E58"/>
  <c r="E16"/>
  <c r="E9"/>
  <c r="E32"/>
  <c r="E24"/>
  <c r="E48"/>
  <c r="E40"/>
  <c r="A71"/>
  <c r="A78"/>
  <c r="H80"/>
  <c r="H73"/>
  <c r="F73"/>
  <c r="G73"/>
  <c r="A56"/>
  <c r="A63"/>
  <c r="H65"/>
  <c r="H58"/>
  <c r="A38"/>
  <c r="A46"/>
  <c r="H48"/>
  <c r="F48"/>
  <c r="G48"/>
  <c r="H40"/>
  <c r="F40"/>
  <c r="G40"/>
  <c r="A22"/>
  <c r="A30"/>
  <c r="H32"/>
  <c r="A2"/>
  <c r="H16"/>
  <c r="A7"/>
  <c r="A14"/>
  <c r="A2" i="2"/>
  <c r="B9"/>
  <c r="A9"/>
  <c r="B8"/>
  <c r="A8"/>
  <c r="B7"/>
  <c r="A7"/>
  <c r="B6"/>
  <c r="A6"/>
  <c r="B5"/>
  <c r="A5"/>
  <c r="K10" i="1"/>
  <c r="K8"/>
  <c r="G10"/>
  <c r="G8"/>
  <c r="K6"/>
  <c r="G6"/>
</calcChain>
</file>

<file path=xl/sharedStrings.xml><?xml version="1.0" encoding="utf-8"?>
<sst xmlns="http://schemas.openxmlformats.org/spreadsheetml/2006/main" count="332" uniqueCount="108">
  <si>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</si>
  <si>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</si>
  <si>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</si>
  <si>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</si>
  <si>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</si>
  <si>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</si>
  <si>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</si>
  <si>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</si>
  <si>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</si>
  <si>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</si>
  <si>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</si>
  <si>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</si>
  <si>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</si>
  <si>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</si>
  <si>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</si>
  <si>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</si>
  <si>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</si>
  <si>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</si>
  <si>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</si>
  <si>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</si>
  <si>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</si>
  <si>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</si>
  <si>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iestādēm</t>
  </si>
  <si>
    <t>uzņēmumiem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</si>
  <si>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</si>
  <si>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</si>
  <si>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</si>
  <si>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</si>
  <si>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</si>
  <si>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</si>
  <si>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</si>
  <si>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no iestādēm</t>
  </si>
  <si>
    <t xml:space="preserve"> no uzņēmumiem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</si>
  <si>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</si>
  <si>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</si>
  <si>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</si>
  <si>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</si>
  <si>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</si>
  <si>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</si>
  <si>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</si>
  <si>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</si>
  <si>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</si>
  <si>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Uzņēmumu skaits</t>
  </si>
  <si>
    <t>Norēķinās pēc skaitītāju datiem, %</t>
  </si>
  <si>
    <t>Iedzīvotāji</t>
  </si>
  <si>
    <t>Iestādes</t>
  </si>
  <si>
    <t>Uzņēmumi</t>
  </si>
  <si>
    <t>-</t>
  </si>
  <si>
    <t>pagasta pārvalde</t>
  </si>
  <si>
    <t>ŪDENSSAIMNIECĪBAS INFRASTRUKTŪRĀ NEPIECIEŠAMIE UZLABOJUMI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</si>
  <si>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</si>
  <si>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</si>
  <si>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</si>
  <si>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</si>
  <si>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ŪAS izbūve rekonstrukcija</t>
  </si>
  <si>
    <t>Tīklu paplašināšana/ rekonstrukcija (km)</t>
  </si>
  <si>
    <t>Tīklu, KSS izbūve/ rekonstrukcija</t>
  </si>
  <si>
    <t>NAI uzlabošana, izbūve</t>
  </si>
  <si>
    <t>Objektu demontāža</t>
  </si>
  <si>
    <t>Ugunsdzēsības prasību nodrošināšanai</t>
  </si>
  <si>
    <t>Citi</t>
  </si>
  <si>
    <t>NAI rekonstrukcija</t>
  </si>
  <si>
    <t>nd</t>
  </si>
  <si>
    <t>Brigi</t>
  </si>
  <si>
    <t>Martiši</t>
  </si>
  <si>
    <t>Veclabada</t>
  </si>
  <si>
    <t>Ņukši</t>
  </si>
  <si>
    <t>Ludzas novads</t>
  </si>
  <si>
    <t>Jauna urbuma izveide</t>
  </si>
  <si>
    <t>Hidroforu jaudu palielināšana</t>
  </si>
  <si>
    <t>Veco NAI demontāža</t>
  </si>
  <si>
    <t>Hindrantu sistēmas uzstādīšana; piebraucamo ceļu izbūve pie ūdens ņemšanas vietām</t>
  </si>
  <si>
    <t>Izveidot ūdens ņemšānas vietas ziemas periodam, attīrīšanas iekārtu teritorijas labiekārtošana</t>
  </si>
  <si>
    <t>rekonstrukcija 2km (privātmājām)</t>
  </si>
  <si>
    <t>Skaitītāja uzlikšana</t>
  </si>
  <si>
    <t>Ūdens torņa siltināšana</t>
  </si>
  <si>
    <t>Vecā urbuma tamponēšana</t>
  </si>
  <si>
    <t>rekonstrukcija 0,5 km</t>
  </si>
  <si>
    <t>KSS rekonstrukcija</t>
  </si>
  <si>
    <t>NAI uzlabošana</t>
  </si>
  <si>
    <t>Jauna ūdenstorņa būvniecība</t>
  </si>
  <si>
    <t>Rekonstrukcija 100m</t>
  </si>
  <si>
    <t xml:space="preserve">Dīķu tīrīšana </t>
  </si>
  <si>
    <t>Ūdens torņa rekonstrukcija</t>
  </si>
  <si>
    <t>Hidrantu uzstādīšana</t>
  </si>
  <si>
    <t>Jaunu NAI izbūve</t>
  </si>
  <si>
    <t>Ūdenstorņa būvniecība</t>
  </si>
  <si>
    <t>Vecā ūdenstorņa demontāža</t>
  </si>
  <si>
    <t>Hidrantu izbūve</t>
  </si>
  <si>
    <t>Briģu pagasta pārvalde</t>
  </si>
  <si>
    <t>Pašvaldības lēmums</t>
  </si>
  <si>
    <t>Istras pagasta pārvalde</t>
  </si>
  <si>
    <t>pašvaldības lēmums</t>
  </si>
  <si>
    <t>Ņukšu pagasta pārvalde</t>
  </si>
  <si>
    <t>Rundēnu pagasta pārvalde</t>
  </si>
  <si>
    <t>Pašvaldības lēmums un saistošie noteikumi</t>
  </si>
  <si>
    <t>Ludzas novada pašvaldība</t>
  </si>
  <si>
    <t>Isnaudas pagasta pārvalde</t>
  </si>
  <si>
    <t>Piezīme: Dati nav ticami, nav norādīta infiltrācija</t>
  </si>
  <si>
    <t>Rundēni</t>
  </si>
  <si>
    <t>Rekonstrukcija, L = 1 km</t>
  </si>
  <si>
    <t>Rekonstrukcija, L = 5 km, 1 KSS izbūve</t>
  </si>
  <si>
    <t>KSS rekonstrukcija, tīklu rekonstrukcija</t>
  </si>
  <si>
    <t>Piezīme: Dati nav ticami, nav norādīta infiltrācija, iedzīvotāju notekūdeņu daudzums lielāks kā piegādātā ūdens daudzums uz 1 cilvēku.</t>
  </si>
  <si>
    <t>Piezīme: Dati nav ticami, nav norādīti zudumi un infiltrācija.</t>
  </si>
  <si>
    <t>Piezīme: Dati nav ticami, nav norādīta infiltrācija.</t>
  </si>
  <si>
    <t xml:space="preserve">Ūdensgūtnes - urbumu sakārtošana </t>
  </si>
  <si>
    <t xml:space="preserve">Ūdensapgādes spiediena nodrošināšana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</si>
</sst>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0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0" fontId="8" fillId="0" borderId="0" xfId="0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textRotation="90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10" fontId="9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  <xf numFmtId="0" fontId="10" fillId="0" borderId="1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"/>
  <sheetViews>
    <sheetView workbookViewId="0">
      <selection activeCell="A12" sqref="A12:XFD12"/>
    </sheetView>
  </sheetViews>
  <sheetFormatPr defaultRowHeight="15.75"/>
  <cols>
    <col min="1" max="1" width="6" style="1" customWidth="1"/>
    <col min="2" max="2" width="21.5703125" style="1" customWidth="1"/>
    <col min="3" max="6" width="10.28515625" style="1" customWidth="1"/>
    <col min="7" max="9" width="9.85546875" style="1" customWidth="1"/>
    <col min="10" max="10" width="9.140625" style="1"/>
    <col min="11" max="11" width="8.28515625" style="1" customWidth="1"/>
    <col min="12" max="12" width="9.140625" style="1"/>
    <col min="13" max="13" width="10.140625" style="1" bestFit="1" customWidth="1"/>
    <col min="14" max="16384" width="9.140625" style="1"/>
  </cols>
  <sheetData>
    <row r="1" spans="1:17" ht="18.75">
      <c r="A1" s="74" t="s">
        <v>36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7" ht="18.75">
      <c r="A2" s="5" t="s">
        <v>67</v>
      </c>
    </row>
    <row r="3" spans="1:17" s="2" customFormat="1" ht="36" customHeight="1">
      <c r="A3" s="62" t="s">
        <v>0</v>
      </c>
      <c r="B3" s="62" t="s">
        <v>1</v>
      </c>
      <c r="C3" s="62" t="s">
        <v>2</v>
      </c>
      <c r="D3" s="62"/>
      <c r="E3" s="62"/>
      <c r="F3" s="62" t="s">
        <v>3</v>
      </c>
      <c r="G3" s="62"/>
      <c r="H3" s="62"/>
      <c r="I3" s="62"/>
      <c r="J3" s="62" t="s">
        <v>8</v>
      </c>
      <c r="K3" s="62"/>
      <c r="L3" s="62"/>
      <c r="M3" s="62"/>
    </row>
    <row r="4" spans="1:17">
      <c r="A4" s="63"/>
      <c r="B4" s="64"/>
      <c r="C4" s="65" t="s">
        <v>33</v>
      </c>
      <c r="D4" s="65" t="s">
        <v>34</v>
      </c>
      <c r="E4" s="65" t="s">
        <v>35</v>
      </c>
      <c r="F4" s="65" t="s">
        <v>4</v>
      </c>
      <c r="G4" s="65"/>
      <c r="H4" s="63" t="s">
        <v>5</v>
      </c>
      <c r="I4" s="63"/>
      <c r="J4" s="65" t="s">
        <v>4</v>
      </c>
      <c r="K4" s="65"/>
      <c r="L4" s="63" t="s">
        <v>5</v>
      </c>
      <c r="M4" s="63"/>
    </row>
    <row r="5" spans="1:17">
      <c r="A5" s="64"/>
      <c r="B5" s="94"/>
      <c r="C5" s="95"/>
      <c r="D5" s="66"/>
      <c r="E5" s="66"/>
      <c r="F5" s="4" t="s">
        <v>6</v>
      </c>
      <c r="G5" s="4" t="s">
        <v>7</v>
      </c>
      <c r="H5" s="4" t="s">
        <v>6</v>
      </c>
      <c r="I5" s="4" t="s">
        <v>7</v>
      </c>
      <c r="J5" s="4" t="s">
        <v>6</v>
      </c>
      <c r="K5" s="4" t="s">
        <v>7</v>
      </c>
      <c r="L5" s="4" t="s">
        <v>6</v>
      </c>
      <c r="M5" s="4" t="s">
        <v>7</v>
      </c>
      <c r="O5" s="20"/>
      <c r="P5" s="20"/>
      <c r="Q5" s="20"/>
    </row>
    <row r="6" spans="1:17" s="27" customFormat="1">
      <c r="A6" s="23">
        <v>1</v>
      </c>
      <c r="B6" s="92" t="s">
        <v>63</v>
      </c>
      <c r="C6" s="96">
        <v>321</v>
      </c>
      <c r="D6" s="93">
        <v>304</v>
      </c>
      <c r="E6" s="23">
        <v>180</v>
      </c>
      <c r="F6" s="23">
        <v>180</v>
      </c>
      <c r="G6" s="49">
        <f>+F6/D6</f>
        <v>0.59210526315789469</v>
      </c>
      <c r="H6" s="23">
        <v>180</v>
      </c>
      <c r="I6" s="49">
        <f>H6/D6</f>
        <v>0.59210526315789469</v>
      </c>
      <c r="J6" s="23">
        <v>170</v>
      </c>
      <c r="K6" s="49">
        <f>+J6/D6</f>
        <v>0.55921052631578949</v>
      </c>
      <c r="L6" s="23">
        <v>170</v>
      </c>
      <c r="M6" s="49">
        <f>L6/D6</f>
        <v>0.55921052631578949</v>
      </c>
      <c r="O6" s="26"/>
      <c r="P6" s="34"/>
      <c r="Q6" s="26"/>
    </row>
    <row r="7" spans="1:17" s="27" customFormat="1">
      <c r="A7" s="23">
        <v>2</v>
      </c>
      <c r="B7" s="92" t="s">
        <v>64</v>
      </c>
      <c r="C7" s="96">
        <v>308</v>
      </c>
      <c r="D7" s="93">
        <v>350</v>
      </c>
      <c r="E7" s="23">
        <v>400</v>
      </c>
      <c r="F7" s="23">
        <v>280</v>
      </c>
      <c r="G7" s="49">
        <f>+F7/E7</f>
        <v>0.7</v>
      </c>
      <c r="H7" s="23">
        <v>280</v>
      </c>
      <c r="I7" s="49">
        <f>H7/E7</f>
        <v>0.7</v>
      </c>
      <c r="J7" s="23">
        <v>141</v>
      </c>
      <c r="K7" s="49">
        <f>+J7/E7</f>
        <v>0.35249999999999998</v>
      </c>
      <c r="L7" s="23">
        <v>141</v>
      </c>
      <c r="M7" s="49">
        <f>L7/E7</f>
        <v>0.35249999999999998</v>
      </c>
      <c r="O7" s="26"/>
      <c r="P7" s="34"/>
      <c r="Q7" s="26"/>
    </row>
    <row r="8" spans="1:17" s="27" customFormat="1">
      <c r="A8" s="23">
        <v>3</v>
      </c>
      <c r="B8" s="92" t="s">
        <v>65</v>
      </c>
      <c r="C8" s="96">
        <v>304</v>
      </c>
      <c r="D8" s="93">
        <v>395</v>
      </c>
      <c r="E8" s="23">
        <v>266</v>
      </c>
      <c r="F8" s="23">
        <v>217</v>
      </c>
      <c r="G8" s="49">
        <f t="shared" ref="G8:G10" si="0">+F8/D8</f>
        <v>0.54936708860759498</v>
      </c>
      <c r="H8" s="23">
        <v>217</v>
      </c>
      <c r="I8" s="49">
        <f t="shared" ref="I8:I10" si="1">H8/D8</f>
        <v>0.54936708860759498</v>
      </c>
      <c r="J8" s="23">
        <v>202</v>
      </c>
      <c r="K8" s="49">
        <f t="shared" ref="K8:K10" si="2">+J8/D8</f>
        <v>0.51139240506329109</v>
      </c>
      <c r="L8" s="23">
        <v>202</v>
      </c>
      <c r="M8" s="49">
        <f t="shared" ref="M8:M10" si="3">L8/D8</f>
        <v>0.51139240506329109</v>
      </c>
      <c r="O8" s="26"/>
      <c r="P8" s="34"/>
      <c r="Q8" s="26"/>
    </row>
    <row r="9" spans="1:17" s="27" customFormat="1">
      <c r="A9" s="23">
        <v>4</v>
      </c>
      <c r="B9" s="92" t="s">
        <v>66</v>
      </c>
      <c r="C9" s="96">
        <v>246</v>
      </c>
      <c r="D9" s="93">
        <v>207</v>
      </c>
      <c r="E9" s="23">
        <v>182</v>
      </c>
      <c r="F9" s="23">
        <v>182</v>
      </c>
      <c r="G9" s="49">
        <f>F9/E9</f>
        <v>1</v>
      </c>
      <c r="H9" s="23">
        <v>182</v>
      </c>
      <c r="I9" s="49">
        <f>H9/E9</f>
        <v>1</v>
      </c>
      <c r="J9" s="23">
        <v>163</v>
      </c>
      <c r="K9" s="50">
        <f>J9/E9</f>
        <v>0.89560439560439564</v>
      </c>
      <c r="L9" s="23">
        <v>163</v>
      </c>
      <c r="M9" s="49">
        <f>L9/E9</f>
        <v>0.89560439560439564</v>
      </c>
      <c r="O9" s="26"/>
      <c r="P9" s="34"/>
      <c r="Q9" s="26"/>
    </row>
    <row r="10" spans="1:17" s="27" customFormat="1">
      <c r="A10" s="23">
        <v>5</v>
      </c>
      <c r="B10" s="92" t="s">
        <v>99</v>
      </c>
      <c r="C10" s="96">
        <v>241</v>
      </c>
      <c r="D10" s="93">
        <v>301</v>
      </c>
      <c r="E10" s="23">
        <v>147</v>
      </c>
      <c r="F10" s="23">
        <v>147</v>
      </c>
      <c r="G10" s="49">
        <f t="shared" si="0"/>
        <v>0.48837209302325579</v>
      </c>
      <c r="H10" s="23">
        <v>147</v>
      </c>
      <c r="I10" s="49">
        <f t="shared" si="1"/>
        <v>0.48837209302325579</v>
      </c>
      <c r="J10" s="23">
        <v>147</v>
      </c>
      <c r="K10" s="49">
        <f t="shared" si="2"/>
        <v>0.48837209302325579</v>
      </c>
      <c r="L10" s="23">
        <v>147</v>
      </c>
      <c r="M10" s="49">
        <f t="shared" si="3"/>
        <v>0.48837209302325579</v>
      </c>
      <c r="O10" s="26"/>
      <c r="P10" s="34"/>
      <c r="Q10" s="26"/>
    </row>
    <row r="11" spans="1:17">
      <c r="A11" s="19"/>
      <c r="B11" s="20"/>
      <c r="C11" s="20"/>
      <c r="D11" s="20"/>
      <c r="E11" s="20"/>
      <c r="F11" s="20"/>
      <c r="G11" s="21"/>
      <c r="H11" s="19"/>
      <c r="I11" s="22"/>
      <c r="J11" s="20"/>
      <c r="K11" s="21"/>
      <c r="L11" s="19"/>
      <c r="M11" s="22"/>
    </row>
    <row r="12" spans="1:17" hidden="1"/>
    <row r="13" spans="1:17" ht="35.25" customHeight="1">
      <c r="A13" s="62" t="s">
        <v>0</v>
      </c>
      <c r="B13" s="62" t="s">
        <v>1</v>
      </c>
      <c r="C13" s="65" t="s">
        <v>40</v>
      </c>
      <c r="D13" s="65"/>
      <c r="E13" s="65"/>
      <c r="F13" s="66"/>
      <c r="G13" s="67" t="s">
        <v>43</v>
      </c>
      <c r="H13" s="70"/>
      <c r="I13" s="71"/>
    </row>
    <row r="14" spans="1:17">
      <c r="A14" s="63"/>
      <c r="B14" s="64"/>
      <c r="C14" s="67" t="s">
        <v>10</v>
      </c>
      <c r="D14" s="68"/>
      <c r="E14" s="67" t="s">
        <v>11</v>
      </c>
      <c r="F14" s="69"/>
      <c r="G14" s="72" t="s">
        <v>44</v>
      </c>
      <c r="H14" s="72" t="s">
        <v>45</v>
      </c>
      <c r="I14" s="72" t="s">
        <v>46</v>
      </c>
    </row>
    <row r="15" spans="1:17" ht="31.5">
      <c r="A15" s="64"/>
      <c r="B15" s="64"/>
      <c r="C15" s="4" t="s">
        <v>41</v>
      </c>
      <c r="D15" s="4" t="s">
        <v>42</v>
      </c>
      <c r="E15" s="4" t="s">
        <v>41</v>
      </c>
      <c r="F15" s="4" t="s">
        <v>42</v>
      </c>
      <c r="G15" s="73"/>
      <c r="H15" s="73"/>
      <c r="I15" s="73"/>
    </row>
    <row r="16" spans="1:17" s="27" customFormat="1">
      <c r="A16" s="23">
        <v>1</v>
      </c>
      <c r="B16" s="24" t="str">
        <f>B6</f>
        <v>Brigi</v>
      </c>
      <c r="C16" s="23">
        <v>4</v>
      </c>
      <c r="D16" s="23">
        <v>2</v>
      </c>
      <c r="E16" s="23">
        <v>6</v>
      </c>
      <c r="F16" s="23">
        <v>1</v>
      </c>
      <c r="G16" s="49">
        <v>1</v>
      </c>
      <c r="H16" s="50" t="s">
        <v>62</v>
      </c>
      <c r="I16" s="50" t="s">
        <v>62</v>
      </c>
    </row>
    <row r="17" spans="1:9" s="27" customFormat="1">
      <c r="A17" s="23">
        <v>2</v>
      </c>
      <c r="B17" s="24" t="str">
        <f>B7</f>
        <v>Martiši</v>
      </c>
      <c r="C17" s="23">
        <v>1</v>
      </c>
      <c r="D17" s="23">
        <v>1</v>
      </c>
      <c r="E17" s="23">
        <v>1</v>
      </c>
      <c r="F17" s="23">
        <v>2</v>
      </c>
      <c r="G17" s="50">
        <v>0.1</v>
      </c>
      <c r="H17" s="50">
        <v>1</v>
      </c>
      <c r="I17" s="50">
        <v>1</v>
      </c>
    </row>
    <row r="18" spans="1:9" s="27" customFormat="1">
      <c r="A18" s="23">
        <v>3</v>
      </c>
      <c r="B18" s="24" t="str">
        <f>B8</f>
        <v>Veclabada</v>
      </c>
      <c r="C18" s="23">
        <v>3</v>
      </c>
      <c r="D18" s="23">
        <v>0</v>
      </c>
      <c r="E18" s="23" t="s">
        <v>62</v>
      </c>
      <c r="F18" s="23">
        <v>0</v>
      </c>
      <c r="G18" s="50">
        <v>0.55000000000000004</v>
      </c>
      <c r="H18" s="50">
        <v>1</v>
      </c>
      <c r="I18" s="50" t="s">
        <v>47</v>
      </c>
    </row>
    <row r="19" spans="1:9" s="27" customFormat="1">
      <c r="A19" s="23">
        <v>4</v>
      </c>
      <c r="B19" s="24" t="str">
        <f>B9</f>
        <v>Ņukši</v>
      </c>
      <c r="C19" s="23">
        <v>68</v>
      </c>
      <c r="D19" s="23">
        <v>5</v>
      </c>
      <c r="E19" s="23">
        <v>68</v>
      </c>
      <c r="F19" s="23">
        <v>5</v>
      </c>
      <c r="G19" s="50">
        <v>0.21</v>
      </c>
      <c r="H19" s="50">
        <v>1</v>
      </c>
      <c r="I19" s="50">
        <v>1</v>
      </c>
    </row>
    <row r="20" spans="1:9" s="27" customFormat="1">
      <c r="A20" s="23">
        <v>5</v>
      </c>
      <c r="B20" s="24" t="str">
        <f>B10</f>
        <v>Rundēni</v>
      </c>
      <c r="C20" s="23">
        <v>2</v>
      </c>
      <c r="D20" s="23">
        <v>0</v>
      </c>
      <c r="E20" s="23">
        <v>2</v>
      </c>
      <c r="F20" s="23">
        <v>0</v>
      </c>
      <c r="G20" s="23">
        <v>100</v>
      </c>
      <c r="H20" s="50">
        <v>1</v>
      </c>
      <c r="I20" s="35" t="s">
        <v>47</v>
      </c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3:A15"/>
    <mergeCell ref="B13:B15"/>
    <mergeCell ref="E4:E5"/>
    <mergeCell ref="J3:M3"/>
    <mergeCell ref="J4:K4"/>
    <mergeCell ref="L4:M4"/>
    <mergeCell ref="D4:D5"/>
    <mergeCell ref="C13:F13"/>
    <mergeCell ref="C14:D14"/>
    <mergeCell ref="E14:F14"/>
    <mergeCell ref="G13:I13"/>
    <mergeCell ref="G14:G15"/>
    <mergeCell ref="H14:H15"/>
    <mergeCell ref="I14:I1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topLeftCell="A7" workbookViewId="0">
      <selection activeCell="D18" sqref="D18"/>
    </sheetView>
  </sheetViews>
  <sheetFormatPr defaultRowHeight="15.75"/>
  <cols>
    <col min="1" max="1" width="6" style="3" customWidth="1"/>
    <col min="2" max="2" width="12.7109375" style="1" customWidth="1"/>
    <col min="3" max="3" width="13.5703125" style="1" customWidth="1"/>
    <col min="4" max="4" width="18.85546875" style="1" customWidth="1"/>
    <col min="5" max="5" width="15.7109375" style="1" customWidth="1"/>
    <col min="6" max="6" width="30" style="1" customWidth="1"/>
    <col min="7" max="8" width="15.42578125" style="1" customWidth="1"/>
    <col min="9" max="9" width="6.42578125" style="26" customWidth="1"/>
    <col min="10" max="16384" width="9.140625" style="1"/>
  </cols>
  <sheetData>
    <row r="1" spans="1:9" ht="18.75">
      <c r="A1" s="6" t="s">
        <v>37</v>
      </c>
    </row>
    <row r="2" spans="1:9" ht="18.75">
      <c r="A2" s="6" t="str">
        <f>+Nodrosinajums!A2</f>
        <v>Ludzas novads</v>
      </c>
    </row>
    <row r="3" spans="1:9" s="2" customFormat="1" ht="39.75" customHeight="1">
      <c r="A3" s="62" t="s">
        <v>0</v>
      </c>
      <c r="B3" s="62" t="s">
        <v>1</v>
      </c>
      <c r="C3" s="62" t="s">
        <v>9</v>
      </c>
      <c r="D3" s="62"/>
      <c r="E3" s="77" t="s">
        <v>12</v>
      </c>
      <c r="F3" s="78"/>
      <c r="G3" s="78"/>
      <c r="H3" s="79"/>
      <c r="I3" s="52"/>
    </row>
    <row r="4" spans="1:9" ht="34.5" customHeight="1">
      <c r="A4" s="75"/>
      <c r="B4" s="76"/>
      <c r="C4" s="18" t="s">
        <v>10</v>
      </c>
      <c r="D4" s="18" t="s">
        <v>11</v>
      </c>
      <c r="E4" s="43" t="s">
        <v>13</v>
      </c>
      <c r="F4" s="43" t="s">
        <v>38</v>
      </c>
      <c r="G4" s="43" t="s">
        <v>14</v>
      </c>
      <c r="H4" s="43" t="s">
        <v>15</v>
      </c>
      <c r="I4" s="53"/>
    </row>
    <row r="5" spans="1:9" s="13" customFormat="1" ht="31.5">
      <c r="A5" s="44">
        <f>+Nodrosinajums!A6</f>
        <v>1</v>
      </c>
      <c r="B5" s="44" t="str">
        <f>+Nodrosinajums!B6</f>
        <v>Brigi</v>
      </c>
      <c r="C5" s="44" t="s">
        <v>89</v>
      </c>
      <c r="D5" s="44" t="s">
        <v>89</v>
      </c>
      <c r="E5" s="44" t="s">
        <v>48</v>
      </c>
      <c r="F5" s="44" t="s">
        <v>90</v>
      </c>
      <c r="G5" s="44" t="s">
        <v>96</v>
      </c>
      <c r="H5" s="44" t="s">
        <v>89</v>
      </c>
      <c r="I5" s="51"/>
    </row>
    <row r="6" spans="1:9" s="13" customFormat="1" ht="65.25" customHeight="1">
      <c r="A6" s="44">
        <f>+Nodrosinajums!A7</f>
        <v>2</v>
      </c>
      <c r="B6" s="44" t="str">
        <f>+Nodrosinajums!B7</f>
        <v>Martiši</v>
      </c>
      <c r="C6" s="44" t="s">
        <v>97</v>
      </c>
      <c r="D6" s="44" t="s">
        <v>97</v>
      </c>
      <c r="E6" s="44" t="s">
        <v>48</v>
      </c>
      <c r="F6" s="44" t="s">
        <v>90</v>
      </c>
      <c r="G6" s="44" t="s">
        <v>96</v>
      </c>
      <c r="H6" s="44" t="s">
        <v>62</v>
      </c>
      <c r="I6" s="51"/>
    </row>
    <row r="7" spans="1:9" s="13" customFormat="1" ht="66" customHeight="1">
      <c r="A7" s="44">
        <f>+Nodrosinajums!A8</f>
        <v>3</v>
      </c>
      <c r="B7" s="44" t="str">
        <f>+Nodrosinajums!B8</f>
        <v>Veclabada</v>
      </c>
      <c r="C7" s="44" t="s">
        <v>91</v>
      </c>
      <c r="D7" s="44" t="s">
        <v>91</v>
      </c>
      <c r="E7" s="44" t="s">
        <v>48</v>
      </c>
      <c r="F7" s="44" t="s">
        <v>92</v>
      </c>
      <c r="G7" s="44" t="s">
        <v>96</v>
      </c>
      <c r="H7" s="44" t="s">
        <v>91</v>
      </c>
      <c r="I7" s="51"/>
    </row>
    <row r="8" spans="1:9" s="13" customFormat="1" ht="71.25" customHeight="1">
      <c r="A8" s="44">
        <f>+Nodrosinajums!A9</f>
        <v>4</v>
      </c>
      <c r="B8" s="44" t="str">
        <f>+Nodrosinajums!B9</f>
        <v>Ņukši</v>
      </c>
      <c r="C8" s="44" t="s">
        <v>93</v>
      </c>
      <c r="D8" s="44" t="s">
        <v>93</v>
      </c>
      <c r="E8" s="44" t="s">
        <v>48</v>
      </c>
      <c r="F8" s="44" t="s">
        <v>90</v>
      </c>
      <c r="G8" s="44" t="s">
        <v>96</v>
      </c>
      <c r="H8" s="44" t="s">
        <v>93</v>
      </c>
      <c r="I8" s="51"/>
    </row>
    <row r="9" spans="1:9" s="13" customFormat="1" ht="50.25" customHeight="1">
      <c r="A9" s="44">
        <f>+Nodrosinajums!A10</f>
        <v>5</v>
      </c>
      <c r="B9" s="44" t="str">
        <f>+Nodrosinajums!B10</f>
        <v>Rundēni</v>
      </c>
      <c r="C9" s="44" t="s">
        <v>94</v>
      </c>
      <c r="D9" s="44" t="s">
        <v>94</v>
      </c>
      <c r="E9" s="44" t="s">
        <v>48</v>
      </c>
      <c r="F9" s="44" t="s">
        <v>95</v>
      </c>
      <c r="G9" s="44" t="s">
        <v>96</v>
      </c>
      <c r="H9" s="44" t="s">
        <v>94</v>
      </c>
      <c r="I9" s="51"/>
    </row>
  </sheetData>
  <mergeCells count="4">
    <mergeCell ref="C3:D3"/>
    <mergeCell ref="A3:A4"/>
    <mergeCell ref="B3:B4"/>
    <mergeCell ref="E3:H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1"/>
  <sheetViews>
    <sheetView topLeftCell="A65" workbookViewId="0">
      <selection activeCell="G72" sqref="G72"/>
    </sheetView>
  </sheetViews>
  <sheetFormatPr defaultRowHeight="15"/>
  <cols>
    <col min="1" max="1" width="14.140625" style="9" customWidth="1"/>
    <col min="2" max="2" width="9.140625" style="8"/>
    <col min="3" max="3" width="10.140625" style="9" hidden="1" customWidth="1"/>
    <col min="4" max="7" width="10.85546875" style="9" customWidth="1"/>
    <col min="8" max="12" width="13.140625" style="9" customWidth="1"/>
    <col min="13" max="14" width="9.140625" style="9"/>
    <col min="15" max="15" width="13.140625" style="9" bestFit="1" customWidth="1"/>
    <col min="16" max="16384" width="9.140625" style="9"/>
  </cols>
  <sheetData>
    <row r="1" spans="1:12" ht="18.75">
      <c r="A1" s="7" t="s">
        <v>39</v>
      </c>
    </row>
    <row r="2" spans="1:12" ht="24" customHeight="1">
      <c r="A2" s="7" t="str">
        <f>+Nodrosinajums!A2</f>
        <v>Ludzas novads</v>
      </c>
    </row>
    <row r="3" spans="1:12" s="12" customFormat="1" ht="9" customHeight="1">
      <c r="A3" s="10"/>
      <c r="B3" s="11"/>
    </row>
    <row r="4" spans="1:12" s="13" customFormat="1" ht="15.75">
      <c r="A4" s="84" t="s">
        <v>1</v>
      </c>
      <c r="B4" s="84" t="s">
        <v>16</v>
      </c>
      <c r="C4" s="84"/>
      <c r="D4" s="80" t="s">
        <v>10</v>
      </c>
      <c r="E4" s="81"/>
      <c r="F4" s="81"/>
      <c r="G4" s="81"/>
      <c r="H4" s="82"/>
      <c r="I4" s="82"/>
      <c r="J4" s="82"/>
      <c r="K4" s="82"/>
      <c r="L4" s="83"/>
    </row>
    <row r="5" spans="1:12" s="13" customFormat="1" ht="33" customHeight="1">
      <c r="A5" s="84"/>
      <c r="B5" s="84"/>
      <c r="C5" s="84"/>
      <c r="D5" s="84" t="s">
        <v>17</v>
      </c>
      <c r="E5" s="84"/>
      <c r="F5" s="85" t="s">
        <v>25</v>
      </c>
      <c r="G5" s="86"/>
      <c r="H5" s="84" t="s">
        <v>20</v>
      </c>
      <c r="I5" s="84"/>
      <c r="J5" s="84"/>
      <c r="K5" s="84"/>
      <c r="L5" s="84"/>
    </row>
    <row r="6" spans="1:12" s="13" customFormat="1" ht="33" customHeight="1">
      <c r="A6" s="84"/>
      <c r="B6" s="84"/>
      <c r="C6" s="84"/>
      <c r="D6" s="14" t="s">
        <v>18</v>
      </c>
      <c r="E6" s="14" t="s">
        <v>19</v>
      </c>
      <c r="F6" s="14" t="s">
        <v>18</v>
      </c>
      <c r="G6" s="14" t="s">
        <v>7</v>
      </c>
      <c r="H6" s="14" t="s">
        <v>24</v>
      </c>
      <c r="I6" s="14" t="s">
        <v>21</v>
      </c>
      <c r="J6" s="14" t="s">
        <v>26</v>
      </c>
      <c r="K6" s="14" t="s">
        <v>22</v>
      </c>
      <c r="L6" s="14" t="s">
        <v>23</v>
      </c>
    </row>
    <row r="7" spans="1:12" s="12" customFormat="1" ht="15.75">
      <c r="A7" s="87" t="str">
        <f>+Nodrosinajums!B6</f>
        <v>Brigi</v>
      </c>
      <c r="B7" s="15">
        <v>2008</v>
      </c>
      <c r="C7" s="16"/>
      <c r="D7" s="15">
        <v>13774</v>
      </c>
      <c r="E7" s="45">
        <f t="shared" ref="E7:E8" si="0">D7/365</f>
        <v>37.736986301369861</v>
      </c>
      <c r="F7" s="15">
        <f t="shared" ref="F7:F8" si="1">D7-H7</f>
        <v>6378</v>
      </c>
      <c r="G7" s="46">
        <f>F7/D7</f>
        <v>0.46304631915202554</v>
      </c>
      <c r="H7" s="15">
        <f>I7+K7+L7</f>
        <v>7396</v>
      </c>
      <c r="I7" s="15">
        <v>6706</v>
      </c>
      <c r="J7" s="17">
        <f>+I7/365/Nodrosinajums!$F$6*1000</f>
        <v>102.07001522070016</v>
      </c>
      <c r="K7" s="15">
        <v>510</v>
      </c>
      <c r="L7" s="15">
        <v>180</v>
      </c>
    </row>
    <row r="8" spans="1:12" s="12" customFormat="1" ht="15.75">
      <c r="A8" s="88"/>
      <c r="B8" s="15">
        <v>2009</v>
      </c>
      <c r="C8" s="16"/>
      <c r="D8" s="15">
        <v>14247</v>
      </c>
      <c r="E8" s="45">
        <f t="shared" si="0"/>
        <v>39.032876712328765</v>
      </c>
      <c r="F8" s="15">
        <f t="shared" si="1"/>
        <v>6621</v>
      </c>
      <c r="G8" s="46">
        <f>F8/D8</f>
        <v>0.46472941671930934</v>
      </c>
      <c r="H8" s="15">
        <f t="shared" ref="H8:H9" si="2">I8+K8+L8</f>
        <v>7626</v>
      </c>
      <c r="I8" s="15">
        <v>6916</v>
      </c>
      <c r="J8" s="17">
        <f>+I8/365/Nodrosinajums!$F$6*1000</f>
        <v>105.26636225266363</v>
      </c>
      <c r="K8" s="15">
        <v>500</v>
      </c>
      <c r="L8" s="15">
        <v>210</v>
      </c>
    </row>
    <row r="9" spans="1:12" s="12" customFormat="1" ht="15.75">
      <c r="A9" s="89"/>
      <c r="B9" s="15">
        <v>2010</v>
      </c>
      <c r="C9" s="16"/>
      <c r="D9" s="15">
        <v>11335</v>
      </c>
      <c r="E9" s="45">
        <f>D9/365</f>
        <v>31.054794520547944</v>
      </c>
      <c r="F9" s="15">
        <f>D9-H9</f>
        <v>5300</v>
      </c>
      <c r="G9" s="46">
        <f>F9/D9</f>
        <v>0.46757829730921924</v>
      </c>
      <c r="H9" s="15">
        <f t="shared" si="2"/>
        <v>6035</v>
      </c>
      <c r="I9" s="15">
        <v>5285</v>
      </c>
      <c r="J9" s="17">
        <f>+I9/365/Nodrosinajums!$F$6*1000</f>
        <v>80.441400304414003</v>
      </c>
      <c r="K9" s="15">
        <v>550</v>
      </c>
      <c r="L9" s="15">
        <v>200</v>
      </c>
    </row>
    <row r="10" spans="1:12" s="12" customFormat="1" ht="5.25" customHeight="1">
      <c r="B10" s="11"/>
    </row>
    <row r="11" spans="1:12" s="13" customFormat="1" ht="15.75">
      <c r="A11" s="84" t="s">
        <v>1</v>
      </c>
      <c r="B11" s="84" t="s">
        <v>16</v>
      </c>
      <c r="C11" s="84"/>
      <c r="D11" s="80" t="s">
        <v>11</v>
      </c>
      <c r="E11" s="81"/>
      <c r="F11" s="81"/>
      <c r="G11" s="81"/>
      <c r="H11" s="82"/>
      <c r="I11" s="82"/>
      <c r="J11" s="82"/>
      <c r="K11" s="82"/>
      <c r="L11" s="83"/>
    </row>
    <row r="12" spans="1:12" s="13" customFormat="1" ht="33" customHeight="1">
      <c r="A12" s="84"/>
      <c r="B12" s="84"/>
      <c r="C12" s="84"/>
      <c r="D12" s="84" t="s">
        <v>28</v>
      </c>
      <c r="E12" s="84"/>
      <c r="F12" s="85" t="s">
        <v>27</v>
      </c>
      <c r="G12" s="86"/>
      <c r="H12" s="84" t="s">
        <v>29</v>
      </c>
      <c r="I12" s="84"/>
      <c r="J12" s="84"/>
      <c r="K12" s="84"/>
      <c r="L12" s="84"/>
    </row>
    <row r="13" spans="1:12" s="13" customFormat="1" ht="33" customHeight="1">
      <c r="A13" s="84"/>
      <c r="B13" s="84"/>
      <c r="C13" s="84"/>
      <c r="D13" s="14" t="s">
        <v>18</v>
      </c>
      <c r="E13" s="14" t="s">
        <v>19</v>
      </c>
      <c r="F13" s="14" t="s">
        <v>18</v>
      </c>
      <c r="G13" s="14" t="s">
        <v>7</v>
      </c>
      <c r="H13" s="14" t="s">
        <v>24</v>
      </c>
      <c r="I13" s="14" t="s">
        <v>30</v>
      </c>
      <c r="J13" s="14" t="s">
        <v>26</v>
      </c>
      <c r="K13" s="14" t="s">
        <v>31</v>
      </c>
      <c r="L13" s="14" t="s">
        <v>32</v>
      </c>
    </row>
    <row r="14" spans="1:12" s="12" customFormat="1" ht="15.75">
      <c r="A14" s="87" t="str">
        <f>+A7</f>
        <v>Brigi</v>
      </c>
      <c r="B14" s="15">
        <v>2008</v>
      </c>
      <c r="C14" s="16"/>
      <c r="D14" s="15">
        <v>5177</v>
      </c>
      <c r="E14" s="45">
        <f t="shared" ref="E14:E15" si="3">D14/365</f>
        <v>14.183561643835617</v>
      </c>
      <c r="F14" s="15" t="s">
        <v>62</v>
      </c>
      <c r="G14" s="25" t="s">
        <v>62</v>
      </c>
      <c r="H14" s="15">
        <f t="shared" ref="H14:H15" si="4">+I14+K14+L14</f>
        <v>5177</v>
      </c>
      <c r="I14" s="15">
        <v>4694</v>
      </c>
      <c r="J14" s="17">
        <f>+I14/365/Nodrosinajums!$J$6*1000</f>
        <v>75.648670427074933</v>
      </c>
      <c r="K14" s="15">
        <v>357</v>
      </c>
      <c r="L14" s="15">
        <v>126</v>
      </c>
    </row>
    <row r="15" spans="1:12" s="12" customFormat="1" ht="15.75">
      <c r="A15" s="88"/>
      <c r="B15" s="15">
        <v>2009</v>
      </c>
      <c r="C15" s="16"/>
      <c r="D15" s="15">
        <v>5338</v>
      </c>
      <c r="E15" s="45">
        <f t="shared" si="3"/>
        <v>14.624657534246575</v>
      </c>
      <c r="F15" s="15" t="s">
        <v>62</v>
      </c>
      <c r="G15" s="25" t="s">
        <v>62</v>
      </c>
      <c r="H15" s="15">
        <f t="shared" si="4"/>
        <v>5338</v>
      </c>
      <c r="I15" s="15">
        <v>4841</v>
      </c>
      <c r="J15" s="17">
        <f>+I15/365/Nodrosinajums!$J$6*1000</f>
        <v>78.01772763900081</v>
      </c>
      <c r="K15" s="15">
        <v>350</v>
      </c>
      <c r="L15" s="15">
        <v>147</v>
      </c>
    </row>
    <row r="16" spans="1:12" s="12" customFormat="1" ht="15.75">
      <c r="A16" s="89"/>
      <c r="B16" s="15">
        <v>2010</v>
      </c>
      <c r="C16" s="16"/>
      <c r="D16" s="15">
        <v>4225</v>
      </c>
      <c r="E16" s="45">
        <f>D16/365</f>
        <v>11.575342465753424</v>
      </c>
      <c r="F16" s="15" t="s">
        <v>62</v>
      </c>
      <c r="G16" s="25" t="s">
        <v>62</v>
      </c>
      <c r="H16" s="15">
        <f>+I16+K16+L16</f>
        <v>4225</v>
      </c>
      <c r="I16" s="15">
        <v>3735</v>
      </c>
      <c r="J16" s="17">
        <f>+I16/365/Nodrosinajums!$J$6*1000</f>
        <v>60.193392425463337</v>
      </c>
      <c r="K16" s="15">
        <v>350</v>
      </c>
      <c r="L16" s="15">
        <v>140</v>
      </c>
    </row>
    <row r="17" spans="1:12" s="59" customFormat="1" ht="15.75">
      <c r="A17" s="60" t="s">
        <v>98</v>
      </c>
      <c r="B17" s="55"/>
      <c r="C17" s="56"/>
      <c r="D17" s="55"/>
      <c r="E17" s="55"/>
      <c r="F17" s="55"/>
      <c r="G17" s="57"/>
      <c r="H17" s="55"/>
      <c r="I17" s="55"/>
      <c r="J17" s="58"/>
      <c r="K17" s="55"/>
      <c r="L17" s="55"/>
    </row>
    <row r="18" spans="1:12" s="12" customFormat="1" ht="15.75">
      <c r="B18" s="11"/>
    </row>
    <row r="19" spans="1:12" s="13" customFormat="1" ht="15.75">
      <c r="A19" s="84" t="s">
        <v>1</v>
      </c>
      <c r="B19" s="84" t="s">
        <v>16</v>
      </c>
      <c r="C19" s="84"/>
      <c r="D19" s="80" t="s">
        <v>10</v>
      </c>
      <c r="E19" s="81"/>
      <c r="F19" s="81"/>
      <c r="G19" s="81"/>
      <c r="H19" s="82"/>
      <c r="I19" s="82"/>
      <c r="J19" s="82"/>
      <c r="K19" s="82"/>
      <c r="L19" s="83"/>
    </row>
    <row r="20" spans="1:12" s="13" customFormat="1" ht="33" customHeight="1">
      <c r="A20" s="84"/>
      <c r="B20" s="84"/>
      <c r="C20" s="84"/>
      <c r="D20" s="84" t="s">
        <v>17</v>
      </c>
      <c r="E20" s="84"/>
      <c r="F20" s="85" t="s">
        <v>25</v>
      </c>
      <c r="G20" s="86"/>
      <c r="H20" s="84" t="s">
        <v>20</v>
      </c>
      <c r="I20" s="84"/>
      <c r="J20" s="84"/>
      <c r="K20" s="84"/>
      <c r="L20" s="84"/>
    </row>
    <row r="21" spans="1:12" s="13" customFormat="1" ht="33" customHeight="1">
      <c r="A21" s="84"/>
      <c r="B21" s="84"/>
      <c r="C21" s="84"/>
      <c r="D21" s="14" t="s">
        <v>18</v>
      </c>
      <c r="E21" s="14" t="s">
        <v>19</v>
      </c>
      <c r="F21" s="14" t="s">
        <v>18</v>
      </c>
      <c r="G21" s="14" t="s">
        <v>7</v>
      </c>
      <c r="H21" s="14" t="s">
        <v>24</v>
      </c>
      <c r="I21" s="14" t="s">
        <v>21</v>
      </c>
      <c r="J21" s="14" t="s">
        <v>26</v>
      </c>
      <c r="K21" s="14" t="s">
        <v>22</v>
      </c>
      <c r="L21" s="14" t="s">
        <v>23</v>
      </c>
    </row>
    <row r="22" spans="1:12" s="12" customFormat="1" ht="15.75">
      <c r="A22" s="87" t="str">
        <f>+Nodrosinajums!B7</f>
        <v>Martiši</v>
      </c>
      <c r="B22" s="15">
        <v>2008</v>
      </c>
      <c r="C22" s="16"/>
      <c r="D22" s="15">
        <v>35485</v>
      </c>
      <c r="E22" s="45">
        <f t="shared" ref="E22:E23" si="5">D22/365</f>
        <v>97.219178082191775</v>
      </c>
      <c r="F22" s="15">
        <f>D22-H22</f>
        <v>193</v>
      </c>
      <c r="G22" s="46">
        <f t="shared" ref="G22:G23" si="6">F22/D22*100</f>
        <v>0.54389178526137805</v>
      </c>
      <c r="H22" s="15">
        <f t="shared" ref="H22:H23" si="7">+I22+K22+L22</f>
        <v>35292</v>
      </c>
      <c r="I22" s="15">
        <v>35059</v>
      </c>
      <c r="J22" s="17">
        <f>+I22/365/Nodrosinajums!$F$7*1000</f>
        <v>343.04305283757338</v>
      </c>
      <c r="K22" s="15">
        <v>95</v>
      </c>
      <c r="L22" s="15">
        <v>138</v>
      </c>
    </row>
    <row r="23" spans="1:12" s="12" customFormat="1" ht="15.75">
      <c r="A23" s="88"/>
      <c r="B23" s="15">
        <v>2009</v>
      </c>
      <c r="C23" s="16"/>
      <c r="D23" s="15">
        <v>27619</v>
      </c>
      <c r="E23" s="45">
        <f t="shared" si="5"/>
        <v>75.668493150684938</v>
      </c>
      <c r="F23" s="15">
        <f t="shared" ref="F23:F24" si="8">D23-H23</f>
        <v>166</v>
      </c>
      <c r="G23" s="46">
        <f t="shared" si="6"/>
        <v>0.60103551902675689</v>
      </c>
      <c r="H23" s="15">
        <f t="shared" si="7"/>
        <v>27453</v>
      </c>
      <c r="I23" s="15">
        <v>27166</v>
      </c>
      <c r="J23" s="17">
        <f>+I23/365/Nodrosinajums!$F$7*1000</f>
        <v>265.81213307240711</v>
      </c>
      <c r="K23" s="15">
        <v>90</v>
      </c>
      <c r="L23" s="15">
        <v>197</v>
      </c>
    </row>
    <row r="24" spans="1:12" s="12" customFormat="1" ht="15.75">
      <c r="A24" s="89"/>
      <c r="B24" s="15">
        <v>2010</v>
      </c>
      <c r="C24" s="16"/>
      <c r="D24" s="15">
        <v>23153</v>
      </c>
      <c r="E24" s="45">
        <f>D24/365</f>
        <v>63.43287671232877</v>
      </c>
      <c r="F24" s="15">
        <f t="shared" si="8"/>
        <v>182</v>
      </c>
      <c r="G24" s="46">
        <f>F24/D24*100</f>
        <v>0.78607523862998308</v>
      </c>
      <c r="H24" s="15">
        <f>+I24+K24+L24</f>
        <v>22971</v>
      </c>
      <c r="I24" s="15">
        <v>22570</v>
      </c>
      <c r="J24" s="17">
        <f>+I24/365/Nodrosinajums!$F$7*1000</f>
        <v>220.84148727984342</v>
      </c>
      <c r="K24" s="15">
        <v>92</v>
      </c>
      <c r="L24" s="15">
        <v>309</v>
      </c>
    </row>
    <row r="25" spans="1:12" s="12" customFormat="1" ht="3.75" customHeight="1">
      <c r="A25" s="36"/>
      <c r="B25" s="37"/>
      <c r="C25" s="38"/>
      <c r="D25" s="37"/>
      <c r="E25" s="37"/>
      <c r="F25" s="37"/>
      <c r="G25" s="37"/>
      <c r="H25" s="38"/>
      <c r="I25" s="38"/>
      <c r="J25" s="39"/>
      <c r="K25" s="38"/>
      <c r="L25" s="38"/>
    </row>
    <row r="26" spans="1:12" s="12" customFormat="1" ht="5.25" customHeight="1">
      <c r="B26" s="11"/>
    </row>
    <row r="27" spans="1:12" s="13" customFormat="1" ht="15.75">
      <c r="A27" s="84" t="s">
        <v>1</v>
      </c>
      <c r="B27" s="84" t="s">
        <v>16</v>
      </c>
      <c r="C27" s="84"/>
      <c r="D27" s="80" t="s">
        <v>11</v>
      </c>
      <c r="E27" s="81"/>
      <c r="F27" s="81"/>
      <c r="G27" s="81"/>
      <c r="H27" s="82"/>
      <c r="I27" s="82"/>
      <c r="J27" s="82"/>
      <c r="K27" s="82"/>
      <c r="L27" s="83"/>
    </row>
    <row r="28" spans="1:12" s="13" customFormat="1" ht="33" customHeight="1">
      <c r="A28" s="84"/>
      <c r="B28" s="84"/>
      <c r="C28" s="84"/>
      <c r="D28" s="84" t="s">
        <v>28</v>
      </c>
      <c r="E28" s="84"/>
      <c r="F28" s="85" t="s">
        <v>27</v>
      </c>
      <c r="G28" s="86"/>
      <c r="H28" s="84" t="s">
        <v>29</v>
      </c>
      <c r="I28" s="84"/>
      <c r="J28" s="84"/>
      <c r="K28" s="84"/>
      <c r="L28" s="84"/>
    </row>
    <row r="29" spans="1:12" s="13" customFormat="1" ht="33" customHeight="1">
      <c r="A29" s="84"/>
      <c r="B29" s="84"/>
      <c r="C29" s="84"/>
      <c r="D29" s="14" t="s">
        <v>18</v>
      </c>
      <c r="E29" s="14" t="s">
        <v>19</v>
      </c>
      <c r="F29" s="14" t="s">
        <v>18</v>
      </c>
      <c r="G29" s="14" t="s">
        <v>7</v>
      </c>
      <c r="H29" s="14" t="s">
        <v>24</v>
      </c>
      <c r="I29" s="14" t="s">
        <v>30</v>
      </c>
      <c r="J29" s="14" t="s">
        <v>26</v>
      </c>
      <c r="K29" s="14" t="s">
        <v>31</v>
      </c>
      <c r="L29" s="14" t="s">
        <v>32</v>
      </c>
    </row>
    <row r="30" spans="1:12" s="12" customFormat="1" ht="15.75">
      <c r="A30" s="87" t="str">
        <f>+A22</f>
        <v>Martiši</v>
      </c>
      <c r="B30" s="15">
        <v>2008</v>
      </c>
      <c r="C30" s="16"/>
      <c r="D30" s="15">
        <v>35485</v>
      </c>
      <c r="E30" s="45">
        <f t="shared" ref="E30:E31" si="9">D30/365</f>
        <v>97.219178082191775</v>
      </c>
      <c r="F30" s="15" t="s">
        <v>62</v>
      </c>
      <c r="G30" s="46" t="s">
        <v>62</v>
      </c>
      <c r="H30" s="15">
        <f t="shared" ref="H30:H31" si="10">+I30+K30+L30</f>
        <v>35485</v>
      </c>
      <c r="I30" s="15">
        <v>35059</v>
      </c>
      <c r="J30" s="17">
        <f>+I30/365/Nodrosinajums!$J$7*1000</f>
        <v>681.22024676964918</v>
      </c>
      <c r="K30" s="15">
        <v>95</v>
      </c>
      <c r="L30" s="15">
        <v>331</v>
      </c>
    </row>
    <row r="31" spans="1:12" s="12" customFormat="1" ht="15.75">
      <c r="A31" s="88"/>
      <c r="B31" s="15">
        <v>2009</v>
      </c>
      <c r="C31" s="16"/>
      <c r="D31" s="15">
        <v>27619</v>
      </c>
      <c r="E31" s="45">
        <f t="shared" si="9"/>
        <v>75.668493150684938</v>
      </c>
      <c r="F31" s="15" t="s">
        <v>62</v>
      </c>
      <c r="G31" s="46" t="s">
        <v>62</v>
      </c>
      <c r="H31" s="15">
        <f t="shared" si="10"/>
        <v>27619</v>
      </c>
      <c r="I31" s="15">
        <v>27166</v>
      </c>
      <c r="J31" s="17">
        <f>+I31/365/Nodrosinajums!$J$7*1000</f>
        <v>527.85388127853878</v>
      </c>
      <c r="K31" s="15">
        <v>90</v>
      </c>
      <c r="L31" s="15">
        <v>363</v>
      </c>
    </row>
    <row r="32" spans="1:12" s="12" customFormat="1" ht="15.75">
      <c r="A32" s="89"/>
      <c r="B32" s="15">
        <v>2010</v>
      </c>
      <c r="C32" s="16"/>
      <c r="D32" s="15">
        <v>23153</v>
      </c>
      <c r="E32" s="45">
        <f>D32/365</f>
        <v>63.43287671232877</v>
      </c>
      <c r="F32" s="15" t="s">
        <v>62</v>
      </c>
      <c r="G32" s="46" t="s">
        <v>62</v>
      </c>
      <c r="H32" s="15">
        <f>+I32+K32+L32</f>
        <v>23153</v>
      </c>
      <c r="I32" s="15">
        <v>22570</v>
      </c>
      <c r="J32" s="17">
        <f>+I32/365/Nodrosinajums!$J$7*1000</f>
        <v>438.55047119401536</v>
      </c>
      <c r="K32" s="15">
        <v>92</v>
      </c>
      <c r="L32" s="15">
        <v>491</v>
      </c>
    </row>
    <row r="33" spans="1:12" s="59" customFormat="1" ht="15.75">
      <c r="A33" s="60" t="s">
        <v>103</v>
      </c>
      <c r="B33" s="55"/>
      <c r="C33" s="56"/>
      <c r="D33" s="55"/>
      <c r="E33" s="55"/>
      <c r="F33" s="55"/>
      <c r="G33" s="57"/>
      <c r="H33" s="55"/>
      <c r="I33" s="55"/>
      <c r="J33" s="58"/>
      <c r="K33" s="55"/>
      <c r="L33" s="55"/>
    </row>
    <row r="34" spans="1:12" s="12" customFormat="1" ht="15.75">
      <c r="B34" s="11"/>
    </row>
    <row r="35" spans="1:12" s="13" customFormat="1" ht="15.75">
      <c r="A35" s="84" t="s">
        <v>1</v>
      </c>
      <c r="B35" s="84" t="s">
        <v>16</v>
      </c>
      <c r="C35" s="84"/>
      <c r="D35" s="80" t="s">
        <v>10</v>
      </c>
      <c r="E35" s="81"/>
      <c r="F35" s="81"/>
      <c r="G35" s="81"/>
      <c r="H35" s="82"/>
      <c r="I35" s="82"/>
      <c r="J35" s="82"/>
      <c r="K35" s="82"/>
      <c r="L35" s="83"/>
    </row>
    <row r="36" spans="1:12" s="13" customFormat="1" ht="33" customHeight="1">
      <c r="A36" s="84"/>
      <c r="B36" s="84"/>
      <c r="C36" s="84"/>
      <c r="D36" s="84" t="s">
        <v>17</v>
      </c>
      <c r="E36" s="84"/>
      <c r="F36" s="85" t="s">
        <v>25</v>
      </c>
      <c r="G36" s="86"/>
      <c r="H36" s="84" t="s">
        <v>20</v>
      </c>
      <c r="I36" s="84"/>
      <c r="J36" s="84"/>
      <c r="K36" s="84"/>
      <c r="L36" s="84"/>
    </row>
    <row r="37" spans="1:12" s="13" customFormat="1" ht="33" customHeight="1">
      <c r="A37" s="84"/>
      <c r="B37" s="84"/>
      <c r="C37" s="84"/>
      <c r="D37" s="14" t="s">
        <v>18</v>
      </c>
      <c r="E37" s="14" t="s">
        <v>19</v>
      </c>
      <c r="F37" s="14" t="s">
        <v>18</v>
      </c>
      <c r="G37" s="14" t="s">
        <v>7</v>
      </c>
      <c r="H37" s="14" t="s">
        <v>24</v>
      </c>
      <c r="I37" s="14" t="s">
        <v>21</v>
      </c>
      <c r="J37" s="14" t="s">
        <v>26</v>
      </c>
      <c r="K37" s="14" t="s">
        <v>22</v>
      </c>
      <c r="L37" s="14" t="s">
        <v>23</v>
      </c>
    </row>
    <row r="38" spans="1:12" s="12" customFormat="1" ht="15.75">
      <c r="A38" s="87" t="str">
        <f>+Nodrosinajums!B8</f>
        <v>Veclabada</v>
      </c>
      <c r="B38" s="15">
        <v>2008</v>
      </c>
      <c r="C38" s="16"/>
      <c r="D38" s="15">
        <v>32537</v>
      </c>
      <c r="E38" s="45">
        <f t="shared" ref="E38:E40" si="11">D38/365</f>
        <v>89.142465753424659</v>
      </c>
      <c r="F38" s="15">
        <f>D38-H38</f>
        <v>3100</v>
      </c>
      <c r="G38" s="46">
        <f t="shared" ref="G38:G39" si="12">+F38/D38</f>
        <v>9.5276147155545998E-2</v>
      </c>
      <c r="H38" s="15">
        <f t="shared" ref="H38:H39" si="13">+I38+K38+L38</f>
        <v>29437</v>
      </c>
      <c r="I38" s="15">
        <v>28892</v>
      </c>
      <c r="J38" s="17">
        <f>+I38/365/Nodrosinajums!$F$8*1000</f>
        <v>364.77495107632097</v>
      </c>
      <c r="K38" s="15">
        <v>545</v>
      </c>
      <c r="L38" s="15">
        <v>0</v>
      </c>
    </row>
    <row r="39" spans="1:12" s="12" customFormat="1" ht="15.75">
      <c r="A39" s="88"/>
      <c r="B39" s="15">
        <v>2009</v>
      </c>
      <c r="C39" s="16"/>
      <c r="D39" s="15">
        <v>21526</v>
      </c>
      <c r="E39" s="45">
        <f t="shared" si="11"/>
        <v>58.975342465753428</v>
      </c>
      <c r="F39" s="15">
        <f t="shared" ref="F39:F40" si="14">D39-H39</f>
        <v>4501</v>
      </c>
      <c r="G39" s="46">
        <f t="shared" si="12"/>
        <v>0.20909597695809717</v>
      </c>
      <c r="H39" s="15">
        <f t="shared" si="13"/>
        <v>17025</v>
      </c>
      <c r="I39" s="15">
        <v>16540</v>
      </c>
      <c r="J39" s="17">
        <f>+I39/365/Nodrosinajums!$F$8*1000</f>
        <v>208.82520042926583</v>
      </c>
      <c r="K39" s="15">
        <v>485</v>
      </c>
      <c r="L39" s="15">
        <v>0</v>
      </c>
    </row>
    <row r="40" spans="1:12" s="12" customFormat="1" ht="15.75">
      <c r="A40" s="89"/>
      <c r="B40" s="15">
        <v>2010</v>
      </c>
      <c r="C40" s="16"/>
      <c r="D40" s="15">
        <v>16730</v>
      </c>
      <c r="E40" s="45">
        <f t="shared" si="11"/>
        <v>45.835616438356162</v>
      </c>
      <c r="F40" s="15">
        <f t="shared" si="14"/>
        <v>1800</v>
      </c>
      <c r="G40" s="46">
        <f>+F40/D40</f>
        <v>0.10759115361625822</v>
      </c>
      <c r="H40" s="15">
        <f>+I40+K40+L40</f>
        <v>14930</v>
      </c>
      <c r="I40" s="15">
        <v>14367</v>
      </c>
      <c r="J40" s="17">
        <f>+I40/365/Nodrosinajums!$F$8*1000</f>
        <v>181.39006375860112</v>
      </c>
      <c r="K40" s="15">
        <v>563</v>
      </c>
      <c r="L40" s="15">
        <v>0</v>
      </c>
    </row>
    <row r="41" spans="1:12" s="12" customFormat="1" ht="6" customHeight="1">
      <c r="A41" s="36"/>
      <c r="B41" s="37"/>
      <c r="C41" s="38"/>
      <c r="D41" s="37"/>
      <c r="E41" s="37"/>
      <c r="F41" s="37"/>
      <c r="G41" s="48"/>
      <c r="H41" s="37"/>
      <c r="I41" s="37"/>
      <c r="J41" s="39"/>
      <c r="K41" s="37"/>
      <c r="L41" s="37"/>
    </row>
    <row r="42" spans="1:12" s="12" customFormat="1" ht="5.25" customHeight="1">
      <c r="B42" s="11"/>
    </row>
    <row r="43" spans="1:12" s="13" customFormat="1" ht="15.75">
      <c r="A43" s="84" t="s">
        <v>1</v>
      </c>
      <c r="B43" s="84" t="s">
        <v>16</v>
      </c>
      <c r="C43" s="84"/>
      <c r="D43" s="80" t="s">
        <v>11</v>
      </c>
      <c r="E43" s="81"/>
      <c r="F43" s="81"/>
      <c r="G43" s="81"/>
      <c r="H43" s="82"/>
      <c r="I43" s="82"/>
      <c r="J43" s="82"/>
      <c r="K43" s="82"/>
      <c r="L43" s="83"/>
    </row>
    <row r="44" spans="1:12" s="13" customFormat="1" ht="33" customHeight="1">
      <c r="A44" s="84"/>
      <c r="B44" s="84"/>
      <c r="C44" s="84"/>
      <c r="D44" s="84" t="s">
        <v>28</v>
      </c>
      <c r="E44" s="84"/>
      <c r="F44" s="85" t="s">
        <v>27</v>
      </c>
      <c r="G44" s="86"/>
      <c r="H44" s="84" t="s">
        <v>29</v>
      </c>
      <c r="I44" s="84"/>
      <c r="J44" s="84"/>
      <c r="K44" s="84"/>
      <c r="L44" s="84"/>
    </row>
    <row r="45" spans="1:12" s="13" customFormat="1" ht="33" customHeight="1">
      <c r="A45" s="84"/>
      <c r="B45" s="84"/>
      <c r="C45" s="84"/>
      <c r="D45" s="14" t="s">
        <v>18</v>
      </c>
      <c r="E45" s="14" t="s">
        <v>19</v>
      </c>
      <c r="F45" s="14" t="s">
        <v>18</v>
      </c>
      <c r="G45" s="14" t="s">
        <v>7</v>
      </c>
      <c r="H45" s="14" t="s">
        <v>24</v>
      </c>
      <c r="I45" s="14" t="s">
        <v>30</v>
      </c>
      <c r="J45" s="14" t="s">
        <v>26</v>
      </c>
      <c r="K45" s="14" t="s">
        <v>31</v>
      </c>
      <c r="L45" s="14" t="s">
        <v>32</v>
      </c>
    </row>
    <row r="46" spans="1:12" s="12" customFormat="1" ht="15.75">
      <c r="A46" s="87" t="str">
        <f>+A38</f>
        <v>Veclabada</v>
      </c>
      <c r="B46" s="15">
        <v>2008</v>
      </c>
      <c r="C46" s="16"/>
      <c r="D46" s="15">
        <v>29440</v>
      </c>
      <c r="E46" s="45">
        <f t="shared" ref="E46:E47" si="15">D46/365</f>
        <v>80.657534246575338</v>
      </c>
      <c r="F46" s="15">
        <f t="shared" ref="F46:F47" si="16">D46-H46</f>
        <v>0</v>
      </c>
      <c r="G46" s="46">
        <f t="shared" ref="G46:G47" si="17">F46/D46</f>
        <v>0</v>
      </c>
      <c r="H46" s="15">
        <f t="shared" ref="H46:H47" si="18">+I46+K46+L46</f>
        <v>29440</v>
      </c>
      <c r="I46" s="15">
        <v>28895</v>
      </c>
      <c r="J46" s="17">
        <f>+I46/365/Nodrosinajums!$J$8*1000</f>
        <v>391.90288891902884</v>
      </c>
      <c r="K46" s="15">
        <v>545</v>
      </c>
      <c r="L46" s="15">
        <v>0</v>
      </c>
    </row>
    <row r="47" spans="1:12" s="12" customFormat="1" ht="15.75">
      <c r="A47" s="88"/>
      <c r="B47" s="15">
        <v>2009</v>
      </c>
      <c r="C47" s="16"/>
      <c r="D47" s="15">
        <v>18325</v>
      </c>
      <c r="E47" s="45">
        <f t="shared" si="15"/>
        <v>50.205479452054796</v>
      </c>
      <c r="F47" s="15">
        <f t="shared" si="16"/>
        <v>217</v>
      </c>
      <c r="G47" s="46">
        <f t="shared" si="17"/>
        <v>1.184174624829468E-2</v>
      </c>
      <c r="H47" s="15">
        <f t="shared" si="18"/>
        <v>18108</v>
      </c>
      <c r="I47" s="15">
        <v>17623</v>
      </c>
      <c r="J47" s="17">
        <f>+I47/365/Nodrosinajums!$J$8*1000</f>
        <v>239.02075139020752</v>
      </c>
      <c r="K47" s="15">
        <v>485</v>
      </c>
      <c r="L47" s="15">
        <v>0</v>
      </c>
    </row>
    <row r="48" spans="1:12" s="12" customFormat="1" ht="15.75">
      <c r="A48" s="89"/>
      <c r="B48" s="15">
        <v>2010</v>
      </c>
      <c r="C48" s="16"/>
      <c r="D48" s="15">
        <v>14810</v>
      </c>
      <c r="E48" s="45">
        <f>D48/365</f>
        <v>40.575342465753423</v>
      </c>
      <c r="F48" s="15">
        <f>D48-H48</f>
        <v>0</v>
      </c>
      <c r="G48" s="46">
        <f>F48/D48</f>
        <v>0</v>
      </c>
      <c r="H48" s="15">
        <f>+I48+K48+L48</f>
        <v>14810</v>
      </c>
      <c r="I48" s="15">
        <v>14247</v>
      </c>
      <c r="J48" s="17">
        <f>+I48/365/Nodrosinajums!$J$8*1000</f>
        <v>193.23206293232062</v>
      </c>
      <c r="K48" s="15">
        <v>563</v>
      </c>
      <c r="L48" s="15">
        <v>0</v>
      </c>
    </row>
    <row r="49" spans="1:12" s="59" customFormat="1" ht="15.75">
      <c r="A49" s="60" t="s">
        <v>103</v>
      </c>
      <c r="B49" s="55"/>
      <c r="C49" s="56"/>
      <c r="D49" s="55"/>
      <c r="E49" s="55"/>
      <c r="F49" s="55"/>
      <c r="G49" s="57"/>
      <c r="H49" s="55"/>
      <c r="I49" s="55"/>
      <c r="J49" s="58"/>
      <c r="K49" s="55"/>
      <c r="L49" s="55"/>
    </row>
    <row r="50" spans="1:12" s="59" customFormat="1" ht="15.75">
      <c r="A50" s="60"/>
      <c r="B50" s="55"/>
      <c r="C50" s="56"/>
      <c r="D50" s="55"/>
      <c r="E50" s="55"/>
      <c r="F50" s="55"/>
      <c r="G50" s="57"/>
      <c r="H50" s="55"/>
      <c r="I50" s="55"/>
      <c r="J50" s="58"/>
      <c r="K50" s="55"/>
      <c r="L50" s="55"/>
    </row>
    <row r="51" spans="1:12" s="59" customFormat="1" ht="15.75" hidden="1">
      <c r="A51" s="60"/>
      <c r="B51" s="55"/>
      <c r="C51" s="56"/>
      <c r="D51" s="55"/>
      <c r="E51" s="55"/>
      <c r="F51" s="55"/>
      <c r="G51" s="57"/>
      <c r="H51" s="55"/>
      <c r="I51" s="55"/>
      <c r="J51" s="58"/>
      <c r="K51" s="55"/>
      <c r="L51" s="55"/>
    </row>
    <row r="52" spans="1:12" s="59" customFormat="1" ht="15.75" hidden="1">
      <c r="A52" s="60"/>
      <c r="B52" s="55"/>
      <c r="C52" s="56"/>
      <c r="D52" s="55"/>
      <c r="E52" s="55"/>
      <c r="F52" s="55"/>
      <c r="G52" s="57"/>
      <c r="H52" s="55"/>
      <c r="I52" s="55"/>
      <c r="J52" s="58"/>
      <c r="K52" s="55"/>
      <c r="L52" s="55"/>
    </row>
    <row r="53" spans="1:12" s="13" customFormat="1" ht="15.75">
      <c r="A53" s="84" t="s">
        <v>1</v>
      </c>
      <c r="B53" s="84" t="s">
        <v>16</v>
      </c>
      <c r="C53" s="84"/>
      <c r="D53" s="80" t="s">
        <v>10</v>
      </c>
      <c r="E53" s="81"/>
      <c r="F53" s="81"/>
      <c r="G53" s="81"/>
      <c r="H53" s="82"/>
      <c r="I53" s="82"/>
      <c r="J53" s="82"/>
      <c r="K53" s="82"/>
      <c r="L53" s="83"/>
    </row>
    <row r="54" spans="1:12" s="13" customFormat="1" ht="33" customHeight="1">
      <c r="A54" s="84"/>
      <c r="B54" s="84"/>
      <c r="C54" s="84"/>
      <c r="D54" s="84" t="s">
        <v>17</v>
      </c>
      <c r="E54" s="84"/>
      <c r="F54" s="85" t="s">
        <v>25</v>
      </c>
      <c r="G54" s="86"/>
      <c r="H54" s="84" t="s">
        <v>20</v>
      </c>
      <c r="I54" s="84"/>
      <c r="J54" s="84"/>
      <c r="K54" s="84"/>
      <c r="L54" s="84"/>
    </row>
    <row r="55" spans="1:12" s="13" customFormat="1" ht="33" customHeight="1">
      <c r="A55" s="84"/>
      <c r="B55" s="84"/>
      <c r="C55" s="84"/>
      <c r="D55" s="14" t="s">
        <v>18</v>
      </c>
      <c r="E55" s="14" t="s">
        <v>19</v>
      </c>
      <c r="F55" s="14" t="s">
        <v>18</v>
      </c>
      <c r="G55" s="14" t="s">
        <v>7</v>
      </c>
      <c r="H55" s="14" t="s">
        <v>24</v>
      </c>
      <c r="I55" s="14" t="s">
        <v>21</v>
      </c>
      <c r="J55" s="14" t="s">
        <v>26</v>
      </c>
      <c r="K55" s="14" t="s">
        <v>22</v>
      </c>
      <c r="L55" s="14" t="s">
        <v>23</v>
      </c>
    </row>
    <row r="56" spans="1:12" s="12" customFormat="1" ht="15.75">
      <c r="A56" s="87" t="str">
        <f>+Nodrosinajums!B9</f>
        <v>Ņukši</v>
      </c>
      <c r="B56" s="15">
        <v>2008</v>
      </c>
      <c r="C56" s="16"/>
      <c r="D56" s="15">
        <v>18763</v>
      </c>
      <c r="E56" s="45">
        <f t="shared" ref="E56:E57" si="19">D56/365</f>
        <v>51.405479452054792</v>
      </c>
      <c r="F56" s="15" t="s">
        <v>62</v>
      </c>
      <c r="G56" s="46" t="s">
        <v>62</v>
      </c>
      <c r="H56" s="15">
        <f t="shared" ref="H56:H57" si="20">+I56+K56+L56</f>
        <v>18763</v>
      </c>
      <c r="I56" s="15">
        <v>14217</v>
      </c>
      <c r="J56" s="17">
        <f>+I56/365/Nodrosinajums!$F$9*1000</f>
        <v>214.01475237091674</v>
      </c>
      <c r="K56" s="15">
        <v>4400</v>
      </c>
      <c r="L56" s="15">
        <v>146</v>
      </c>
    </row>
    <row r="57" spans="1:12" s="12" customFormat="1" ht="15.75">
      <c r="A57" s="88"/>
      <c r="B57" s="15">
        <v>2009</v>
      </c>
      <c r="C57" s="16"/>
      <c r="D57" s="15">
        <v>14033</v>
      </c>
      <c r="E57" s="45">
        <f t="shared" si="19"/>
        <v>38.446575342465756</v>
      </c>
      <c r="F57" s="15" t="s">
        <v>62</v>
      </c>
      <c r="G57" s="46" t="s">
        <v>62</v>
      </c>
      <c r="H57" s="15">
        <f t="shared" si="20"/>
        <v>14033</v>
      </c>
      <c r="I57" s="15">
        <v>9487</v>
      </c>
      <c r="J57" s="17">
        <f>+I57/365/Nodrosinajums!$F$9*1000</f>
        <v>142.81198253800991</v>
      </c>
      <c r="K57" s="15">
        <v>4400</v>
      </c>
      <c r="L57" s="15">
        <v>146</v>
      </c>
    </row>
    <row r="58" spans="1:12" s="12" customFormat="1" ht="15.75">
      <c r="A58" s="89"/>
      <c r="B58" s="15">
        <v>2010</v>
      </c>
      <c r="C58" s="16"/>
      <c r="D58" s="15">
        <v>12763</v>
      </c>
      <c r="E58" s="45">
        <f>D58/365</f>
        <v>34.967123287671235</v>
      </c>
      <c r="F58" s="15" t="s">
        <v>62</v>
      </c>
      <c r="G58" s="46" t="s">
        <v>62</v>
      </c>
      <c r="H58" s="15">
        <f>+I58+K58+L58</f>
        <v>12763</v>
      </c>
      <c r="I58" s="15">
        <v>12257</v>
      </c>
      <c r="J58" s="17">
        <f>+I58/365/Nodrosinajums!$F$9*1000</f>
        <v>184.51001053740782</v>
      </c>
      <c r="K58" s="15">
        <v>366</v>
      </c>
      <c r="L58" s="15">
        <v>140</v>
      </c>
    </row>
    <row r="59" spans="1:12" s="12" customFormat="1" ht="5.25" customHeight="1">
      <c r="B59" s="11"/>
    </row>
    <row r="60" spans="1:12" s="13" customFormat="1" ht="15.75">
      <c r="A60" s="84" t="s">
        <v>1</v>
      </c>
      <c r="B60" s="84" t="s">
        <v>16</v>
      </c>
      <c r="C60" s="84"/>
      <c r="D60" s="80" t="s">
        <v>11</v>
      </c>
      <c r="E60" s="81"/>
      <c r="F60" s="81"/>
      <c r="G60" s="81"/>
      <c r="H60" s="82"/>
      <c r="I60" s="82"/>
      <c r="J60" s="82"/>
      <c r="K60" s="82"/>
      <c r="L60" s="83"/>
    </row>
    <row r="61" spans="1:12" s="13" customFormat="1" ht="33" customHeight="1">
      <c r="A61" s="84"/>
      <c r="B61" s="84"/>
      <c r="C61" s="84"/>
      <c r="D61" s="84" t="s">
        <v>28</v>
      </c>
      <c r="E61" s="84"/>
      <c r="F61" s="85" t="s">
        <v>27</v>
      </c>
      <c r="G61" s="86"/>
      <c r="H61" s="84" t="s">
        <v>29</v>
      </c>
      <c r="I61" s="84"/>
      <c r="J61" s="84"/>
      <c r="K61" s="84"/>
      <c r="L61" s="84"/>
    </row>
    <row r="62" spans="1:12" s="13" customFormat="1" ht="33" customHeight="1">
      <c r="A62" s="84"/>
      <c r="B62" s="84"/>
      <c r="C62" s="84"/>
      <c r="D62" s="14" t="s">
        <v>18</v>
      </c>
      <c r="E62" s="14" t="s">
        <v>19</v>
      </c>
      <c r="F62" s="14" t="s">
        <v>18</v>
      </c>
      <c r="G62" s="14" t="s">
        <v>7</v>
      </c>
      <c r="H62" s="14" t="s">
        <v>24</v>
      </c>
      <c r="I62" s="14" t="s">
        <v>30</v>
      </c>
      <c r="J62" s="14" t="s">
        <v>26</v>
      </c>
      <c r="K62" s="14" t="s">
        <v>31</v>
      </c>
      <c r="L62" s="14" t="s">
        <v>32</v>
      </c>
    </row>
    <row r="63" spans="1:12" s="12" customFormat="1" ht="15.75">
      <c r="A63" s="87" t="str">
        <f>+A56</f>
        <v>Ņukši</v>
      </c>
      <c r="B63" s="15">
        <v>2008</v>
      </c>
      <c r="C63" s="16"/>
      <c r="D63" s="15">
        <v>17179</v>
      </c>
      <c r="E63" s="45">
        <f t="shared" ref="E63:E64" si="21">D63/365</f>
        <v>47.065753424657537</v>
      </c>
      <c r="F63" s="15" t="s">
        <v>62</v>
      </c>
      <c r="G63" s="46" t="s">
        <v>62</v>
      </c>
      <c r="H63" s="15">
        <f t="shared" ref="H63:H64" si="22">+I63+K63+L63</f>
        <v>17179</v>
      </c>
      <c r="I63" s="15">
        <v>12633</v>
      </c>
      <c r="J63" s="17">
        <f>+I63/365/Nodrosinajums!$J$9*1000</f>
        <v>212.33717119085637</v>
      </c>
      <c r="K63" s="15">
        <v>4400</v>
      </c>
      <c r="L63" s="15">
        <v>146</v>
      </c>
    </row>
    <row r="64" spans="1:12" s="12" customFormat="1" ht="15.75">
      <c r="A64" s="88"/>
      <c r="B64" s="15">
        <v>2009</v>
      </c>
      <c r="C64" s="16"/>
      <c r="D64" s="15">
        <v>12454</v>
      </c>
      <c r="E64" s="45">
        <f t="shared" si="21"/>
        <v>34.12054794520548</v>
      </c>
      <c r="F64" s="15" t="s">
        <v>62</v>
      </c>
      <c r="G64" s="46" t="s">
        <v>62</v>
      </c>
      <c r="H64" s="15">
        <f t="shared" si="22"/>
        <v>12454</v>
      </c>
      <c r="I64" s="15">
        <v>7908</v>
      </c>
      <c r="J64" s="17">
        <f>+I64/365/Nodrosinajums!$J$9*1000</f>
        <v>132.91873266661065</v>
      </c>
      <c r="K64" s="15">
        <v>4400</v>
      </c>
      <c r="L64" s="15">
        <v>146</v>
      </c>
    </row>
    <row r="65" spans="1:12" s="12" customFormat="1" ht="15.75">
      <c r="A65" s="89"/>
      <c r="B65" s="15">
        <v>2010</v>
      </c>
      <c r="C65" s="16"/>
      <c r="D65" s="15">
        <v>11176</v>
      </c>
      <c r="E65" s="45">
        <f>D65/365</f>
        <v>30.61917808219178</v>
      </c>
      <c r="F65" s="15" t="s">
        <v>62</v>
      </c>
      <c r="G65" s="46" t="s">
        <v>62</v>
      </c>
      <c r="H65" s="15">
        <f>+I65+K65+L65</f>
        <v>11176</v>
      </c>
      <c r="I65" s="15">
        <v>10670</v>
      </c>
      <c r="J65" s="17">
        <f>+I65/365/Nodrosinajums!$J$9*1000</f>
        <v>179.34280191612743</v>
      </c>
      <c r="K65" s="15">
        <v>366</v>
      </c>
      <c r="L65" s="15">
        <v>140</v>
      </c>
    </row>
    <row r="66" spans="1:12" s="12" customFormat="1" ht="15.75">
      <c r="A66" s="60" t="s">
        <v>104</v>
      </c>
      <c r="B66" s="37"/>
      <c r="C66" s="38"/>
      <c r="D66" s="37"/>
      <c r="E66" s="97"/>
      <c r="F66" s="37"/>
      <c r="G66" s="48"/>
      <c r="H66" s="37"/>
      <c r="I66" s="37"/>
      <c r="J66" s="39"/>
      <c r="K66" s="37"/>
      <c r="L66" s="37"/>
    </row>
    <row r="68" spans="1:12" s="13" customFormat="1" ht="15.75">
      <c r="A68" s="84" t="s">
        <v>1</v>
      </c>
      <c r="B68" s="84" t="s">
        <v>16</v>
      </c>
      <c r="C68" s="84"/>
      <c r="D68" s="80" t="s">
        <v>10</v>
      </c>
      <c r="E68" s="81"/>
      <c r="F68" s="81"/>
      <c r="G68" s="81"/>
      <c r="H68" s="82"/>
      <c r="I68" s="82"/>
      <c r="J68" s="82"/>
      <c r="K68" s="82"/>
      <c r="L68" s="83"/>
    </row>
    <row r="69" spans="1:12" s="13" customFormat="1" ht="33" customHeight="1">
      <c r="A69" s="84"/>
      <c r="B69" s="84"/>
      <c r="C69" s="84"/>
      <c r="D69" s="84" t="s">
        <v>17</v>
      </c>
      <c r="E69" s="84"/>
      <c r="F69" s="85" t="s">
        <v>25</v>
      </c>
      <c r="G69" s="86"/>
      <c r="H69" s="84" t="s">
        <v>20</v>
      </c>
      <c r="I69" s="84"/>
      <c r="J69" s="84"/>
      <c r="K69" s="84"/>
      <c r="L69" s="84"/>
    </row>
    <row r="70" spans="1:12" s="13" customFormat="1" ht="33" customHeight="1">
      <c r="A70" s="84"/>
      <c r="B70" s="84"/>
      <c r="C70" s="84"/>
      <c r="D70" s="14" t="s">
        <v>18</v>
      </c>
      <c r="E70" s="14" t="s">
        <v>19</v>
      </c>
      <c r="F70" s="14" t="s">
        <v>18</v>
      </c>
      <c r="G70" s="14" t="s">
        <v>7</v>
      </c>
      <c r="H70" s="14" t="s">
        <v>24</v>
      </c>
      <c r="I70" s="14" t="s">
        <v>21</v>
      </c>
      <c r="J70" s="14" t="s">
        <v>26</v>
      </c>
      <c r="K70" s="14" t="s">
        <v>22</v>
      </c>
      <c r="L70" s="14" t="s">
        <v>23</v>
      </c>
    </row>
    <row r="71" spans="1:12" s="12" customFormat="1" ht="15.75">
      <c r="A71" s="87" t="str">
        <f>+Nodrosinajums!B10</f>
        <v>Rundēni</v>
      </c>
      <c r="B71" s="15">
        <v>2008</v>
      </c>
      <c r="C71" s="16"/>
      <c r="D71" s="15">
        <v>10602</v>
      </c>
      <c r="E71" s="45">
        <f t="shared" ref="E71:E72" si="23">D71/365</f>
        <v>29.046575342465754</v>
      </c>
      <c r="F71" s="15">
        <f>D71-H71</f>
        <v>4438</v>
      </c>
      <c r="G71" s="46">
        <f>F71/D71</f>
        <v>0.41860026410111301</v>
      </c>
      <c r="H71" s="15">
        <f t="shared" ref="H71:H72" si="24">+I71+K71+L71</f>
        <v>6164</v>
      </c>
      <c r="I71" s="15">
        <v>5979</v>
      </c>
      <c r="J71" s="17">
        <f>+I71/365/Nodrosinajums!$F$10*1000</f>
        <v>111.43416270617837</v>
      </c>
      <c r="K71" s="15">
        <v>185</v>
      </c>
      <c r="L71" s="15">
        <v>0</v>
      </c>
    </row>
    <row r="72" spans="1:12" s="12" customFormat="1" ht="15.75">
      <c r="A72" s="88"/>
      <c r="B72" s="15">
        <v>2009</v>
      </c>
      <c r="C72" s="16"/>
      <c r="D72" s="15">
        <v>9751</v>
      </c>
      <c r="E72" s="45">
        <f t="shared" si="23"/>
        <v>26.715068493150685</v>
      </c>
      <c r="F72" s="15">
        <f t="shared" ref="F72:F73" si="25">D72-H72</f>
        <v>4082</v>
      </c>
      <c r="G72" s="46">
        <f t="shared" ref="G72:G73" si="26">F72/D72</f>
        <v>0.41862373089939492</v>
      </c>
      <c r="H72" s="15">
        <f t="shared" si="24"/>
        <v>5669</v>
      </c>
      <c r="I72" s="15">
        <v>5499</v>
      </c>
      <c r="J72" s="17">
        <f>+I72/365/Nodrosinajums!$F$10*1000</f>
        <v>102.48811853508528</v>
      </c>
      <c r="K72" s="15">
        <v>170</v>
      </c>
      <c r="L72" s="15">
        <v>0</v>
      </c>
    </row>
    <row r="73" spans="1:12" s="12" customFormat="1" ht="15.75">
      <c r="A73" s="89"/>
      <c r="B73" s="15">
        <v>2010</v>
      </c>
      <c r="C73" s="16"/>
      <c r="D73" s="15">
        <v>12332</v>
      </c>
      <c r="E73" s="45">
        <f>D73/365</f>
        <v>33.786301369863011</v>
      </c>
      <c r="F73" s="15">
        <f t="shared" si="25"/>
        <v>5162</v>
      </c>
      <c r="G73" s="46">
        <f t="shared" si="26"/>
        <v>0.41858579305870908</v>
      </c>
      <c r="H73" s="15">
        <f>+I73+K73+L73</f>
        <v>7170</v>
      </c>
      <c r="I73" s="15">
        <v>6955</v>
      </c>
      <c r="J73" s="17">
        <f>+I73/365/Nodrosinajums!$F$10*1000</f>
        <v>129.62445252073431</v>
      </c>
      <c r="K73" s="15">
        <v>215</v>
      </c>
      <c r="L73" s="15">
        <v>0</v>
      </c>
    </row>
    <row r="74" spans="1:12" s="12" customFormat="1" ht="5.25" customHeight="1">
      <c r="B74" s="11"/>
    </row>
    <row r="75" spans="1:12" s="13" customFormat="1" ht="15.75">
      <c r="A75" s="84" t="s">
        <v>1</v>
      </c>
      <c r="B75" s="84" t="s">
        <v>16</v>
      </c>
      <c r="C75" s="84"/>
      <c r="D75" s="80" t="s">
        <v>11</v>
      </c>
      <c r="E75" s="81"/>
      <c r="F75" s="81"/>
      <c r="G75" s="81"/>
      <c r="H75" s="82"/>
      <c r="I75" s="82"/>
      <c r="J75" s="82"/>
      <c r="K75" s="82"/>
      <c r="L75" s="83"/>
    </row>
    <row r="76" spans="1:12" s="13" customFormat="1" ht="33" customHeight="1">
      <c r="A76" s="84"/>
      <c r="B76" s="84"/>
      <c r="C76" s="84"/>
      <c r="D76" s="84" t="s">
        <v>28</v>
      </c>
      <c r="E76" s="84"/>
      <c r="F76" s="85" t="s">
        <v>27</v>
      </c>
      <c r="G76" s="86"/>
      <c r="H76" s="84" t="s">
        <v>29</v>
      </c>
      <c r="I76" s="84"/>
      <c r="J76" s="84"/>
      <c r="K76" s="84"/>
      <c r="L76" s="84"/>
    </row>
    <row r="77" spans="1:12" s="13" customFormat="1" ht="33" customHeight="1">
      <c r="A77" s="84"/>
      <c r="B77" s="84"/>
      <c r="C77" s="84"/>
      <c r="D77" s="14" t="s">
        <v>18</v>
      </c>
      <c r="E77" s="14" t="s">
        <v>19</v>
      </c>
      <c r="F77" s="14" t="s">
        <v>18</v>
      </c>
      <c r="G77" s="14" t="s">
        <v>7</v>
      </c>
      <c r="H77" s="14" t="s">
        <v>24</v>
      </c>
      <c r="I77" s="14" t="s">
        <v>30</v>
      </c>
      <c r="J77" s="14" t="s">
        <v>26</v>
      </c>
      <c r="K77" s="14" t="s">
        <v>31</v>
      </c>
      <c r="L77" s="14" t="s">
        <v>32</v>
      </c>
    </row>
    <row r="78" spans="1:12" s="12" customFormat="1" ht="15.75">
      <c r="A78" s="87" t="str">
        <f>+A71</f>
        <v>Rundēni</v>
      </c>
      <c r="B78" s="15">
        <v>2008</v>
      </c>
      <c r="C78" s="16"/>
      <c r="D78" s="15">
        <v>6164</v>
      </c>
      <c r="E78" s="45">
        <f t="shared" ref="E78:E79" si="27">D78/365</f>
        <v>16.887671232876713</v>
      </c>
      <c r="F78" s="15" t="s">
        <v>62</v>
      </c>
      <c r="G78" s="46" t="s">
        <v>62</v>
      </c>
      <c r="H78" s="15">
        <f t="shared" ref="H78:H79" si="28">+I78+K78+L78</f>
        <v>6164</v>
      </c>
      <c r="I78" s="15">
        <v>5979</v>
      </c>
      <c r="J78" s="17">
        <f>+I78/365/Nodrosinajums!$J$10*1000</f>
        <v>111.43416270617837</v>
      </c>
      <c r="K78" s="15">
        <v>185</v>
      </c>
      <c r="L78" s="15">
        <v>0</v>
      </c>
    </row>
    <row r="79" spans="1:12" s="12" customFormat="1" ht="15.75">
      <c r="A79" s="88"/>
      <c r="B79" s="15">
        <v>2009</v>
      </c>
      <c r="C79" s="16"/>
      <c r="D79" s="15">
        <v>5669</v>
      </c>
      <c r="E79" s="45">
        <f t="shared" si="27"/>
        <v>15.531506849315068</v>
      </c>
      <c r="F79" s="15" t="s">
        <v>62</v>
      </c>
      <c r="G79" s="46" t="s">
        <v>62</v>
      </c>
      <c r="H79" s="15">
        <f t="shared" si="28"/>
        <v>5669</v>
      </c>
      <c r="I79" s="15">
        <v>5499</v>
      </c>
      <c r="J79" s="17">
        <f>+I79/365/Nodrosinajums!$J$10*1000</f>
        <v>102.48811853508528</v>
      </c>
      <c r="K79" s="15">
        <v>170</v>
      </c>
      <c r="L79" s="15">
        <v>0</v>
      </c>
    </row>
    <row r="80" spans="1:12" s="12" customFormat="1" ht="15.75">
      <c r="A80" s="89"/>
      <c r="B80" s="15">
        <v>2010</v>
      </c>
      <c r="C80" s="16"/>
      <c r="D80" s="15">
        <v>7170</v>
      </c>
      <c r="E80" s="45">
        <f>D80/365</f>
        <v>19.643835616438356</v>
      </c>
      <c r="F80" s="15" t="s">
        <v>62</v>
      </c>
      <c r="G80" s="46" t="s">
        <v>62</v>
      </c>
      <c r="H80" s="15">
        <f>+I80+K80+L80</f>
        <v>7170</v>
      </c>
      <c r="I80" s="15">
        <v>6955</v>
      </c>
      <c r="J80" s="17">
        <f>+I80/365/Nodrosinajums!$J$10*1000</f>
        <v>129.62445252073431</v>
      </c>
      <c r="K80" s="15">
        <v>215</v>
      </c>
      <c r="L80" s="15">
        <v>0</v>
      </c>
    </row>
    <row r="81" spans="1:1" ht="15.75">
      <c r="A81" s="60" t="s">
        <v>105</v>
      </c>
    </row>
  </sheetData>
  <mergeCells count="80">
    <mergeCell ref="A14:A16"/>
    <mergeCell ref="A19:A21"/>
    <mergeCell ref="B19:B21"/>
    <mergeCell ref="C19:C21"/>
    <mergeCell ref="D19:L19"/>
    <mergeCell ref="D20:E20"/>
    <mergeCell ref="F20:G20"/>
    <mergeCell ref="H20:L20"/>
    <mergeCell ref="A4:A6"/>
    <mergeCell ref="A7:A9"/>
    <mergeCell ref="A11:A13"/>
    <mergeCell ref="B11:B13"/>
    <mergeCell ref="C11:C13"/>
    <mergeCell ref="B4:B6"/>
    <mergeCell ref="C4:C6"/>
    <mergeCell ref="D35:L35"/>
    <mergeCell ref="D36:E36"/>
    <mergeCell ref="F36:G36"/>
    <mergeCell ref="H36:L36"/>
    <mergeCell ref="D4:L4"/>
    <mergeCell ref="D11:L11"/>
    <mergeCell ref="D12:E12"/>
    <mergeCell ref="F12:G12"/>
    <mergeCell ref="H12:L12"/>
    <mergeCell ref="D5:E5"/>
    <mergeCell ref="F5:G5"/>
    <mergeCell ref="H5:L5"/>
    <mergeCell ref="D53:L53"/>
    <mergeCell ref="D54:E54"/>
    <mergeCell ref="F54:G54"/>
    <mergeCell ref="H54:L54"/>
    <mergeCell ref="A22:A24"/>
    <mergeCell ref="A27:A29"/>
    <mergeCell ref="B27:B29"/>
    <mergeCell ref="C27:C29"/>
    <mergeCell ref="D27:L27"/>
    <mergeCell ref="D28:E28"/>
    <mergeCell ref="F28:G28"/>
    <mergeCell ref="H28:L28"/>
    <mergeCell ref="A30:A32"/>
    <mergeCell ref="A35:A37"/>
    <mergeCell ref="B35:B37"/>
    <mergeCell ref="C35:C37"/>
    <mergeCell ref="D68:L68"/>
    <mergeCell ref="D69:E69"/>
    <mergeCell ref="F69:G69"/>
    <mergeCell ref="H69:L69"/>
    <mergeCell ref="A38:A40"/>
    <mergeCell ref="A43:A45"/>
    <mergeCell ref="B43:B45"/>
    <mergeCell ref="C43:C45"/>
    <mergeCell ref="D43:L43"/>
    <mergeCell ref="D44:E44"/>
    <mergeCell ref="F44:G44"/>
    <mergeCell ref="H44:L44"/>
    <mergeCell ref="A46:A48"/>
    <mergeCell ref="A53:A55"/>
    <mergeCell ref="B53:B55"/>
    <mergeCell ref="C53:C55"/>
    <mergeCell ref="D60:L60"/>
    <mergeCell ref="D61:E61"/>
    <mergeCell ref="F61:G61"/>
    <mergeCell ref="H61:L61"/>
    <mergeCell ref="A63:A65"/>
    <mergeCell ref="A71:A73"/>
    <mergeCell ref="A75:A77"/>
    <mergeCell ref="B75:B77"/>
    <mergeCell ref="C75:C77"/>
    <mergeCell ref="A56:A58"/>
    <mergeCell ref="A60:A62"/>
    <mergeCell ref="B60:B62"/>
    <mergeCell ref="C60:C62"/>
    <mergeCell ref="A68:A70"/>
    <mergeCell ref="B68:B70"/>
    <mergeCell ref="C68:C70"/>
    <mergeCell ref="D75:L75"/>
    <mergeCell ref="D76:E76"/>
    <mergeCell ref="F76:G76"/>
    <mergeCell ref="H76:L76"/>
    <mergeCell ref="A78:A80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4" manualBreakCount="4">
    <brk id="17" max="16383" man="1"/>
    <brk id="33" max="16383" man="1"/>
    <brk id="49" max="16383" man="1"/>
    <brk id="6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5"/>
  <sheetViews>
    <sheetView tabSelected="1" topLeftCell="A6" workbookViewId="0">
      <selection activeCell="H12" sqref="H12"/>
    </sheetView>
  </sheetViews>
  <sheetFormatPr defaultRowHeight="15.75"/>
  <cols>
    <col min="1" max="1" width="6.42578125" style="12" customWidth="1"/>
    <col min="2" max="2" width="13.28515625" style="12" customWidth="1"/>
    <col min="3" max="3" width="11" style="31" customWidth="1"/>
    <col min="4" max="4" width="12.140625" style="31" customWidth="1"/>
    <col min="5" max="5" width="13.28515625" style="31" customWidth="1"/>
    <col min="6" max="6" width="12.140625" style="31" customWidth="1"/>
    <col min="7" max="7" width="11.5703125" style="31" customWidth="1"/>
    <col min="8" max="8" width="13.140625" style="31" customWidth="1"/>
    <col min="9" max="9" width="12.7109375" style="33" customWidth="1"/>
    <col min="10" max="10" width="13.7109375" style="31" customWidth="1"/>
    <col min="11" max="11" width="9" style="31" customWidth="1"/>
    <col min="12" max="16384" width="9.140625" style="31"/>
  </cols>
  <sheetData>
    <row r="1" spans="1:11" s="27" customFormat="1" ht="18.75" customHeight="1">
      <c r="A1" s="90" t="s">
        <v>49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s="27" customFormat="1" ht="18.75">
      <c r="A2" s="28" t="str">
        <f>Nodrosinajums!A2</f>
        <v>Ludzas novads</v>
      </c>
      <c r="B2" s="29"/>
      <c r="C2" s="29"/>
      <c r="D2" s="29"/>
      <c r="E2" s="29"/>
      <c r="I2" s="30"/>
    </row>
    <row r="3" spans="1:11" ht="41.25" customHeight="1">
      <c r="A3" s="91" t="s">
        <v>50</v>
      </c>
      <c r="B3" s="91" t="s">
        <v>1</v>
      </c>
      <c r="C3" s="91" t="s">
        <v>51</v>
      </c>
      <c r="D3" s="91"/>
      <c r="E3" s="91"/>
      <c r="F3" s="91" t="s">
        <v>52</v>
      </c>
      <c r="G3" s="91"/>
      <c r="H3" s="91" t="s">
        <v>53</v>
      </c>
      <c r="I3" s="91"/>
      <c r="J3" s="91"/>
      <c r="K3" s="91"/>
    </row>
    <row r="4" spans="1:11" ht="51">
      <c r="A4" s="91"/>
      <c r="B4" s="91"/>
      <c r="C4" s="61" t="s">
        <v>106</v>
      </c>
      <c r="D4" s="32" t="s">
        <v>54</v>
      </c>
      <c r="E4" s="32" t="s">
        <v>55</v>
      </c>
      <c r="F4" s="32" t="s">
        <v>56</v>
      </c>
      <c r="G4" s="32" t="s">
        <v>57</v>
      </c>
      <c r="H4" s="61" t="s">
        <v>107</v>
      </c>
      <c r="I4" s="32" t="s">
        <v>58</v>
      </c>
      <c r="J4" s="32" t="s">
        <v>59</v>
      </c>
      <c r="K4" s="32" t="s">
        <v>60</v>
      </c>
    </row>
    <row r="5" spans="1:11" s="42" customFormat="1" ht="141" customHeight="1">
      <c r="A5" s="41">
        <v>1</v>
      </c>
      <c r="B5" s="41" t="str">
        <f>Nodrosinajums!B6</f>
        <v>Brigi</v>
      </c>
      <c r="C5" s="47" t="s">
        <v>68</v>
      </c>
      <c r="D5" s="47" t="s">
        <v>47</v>
      </c>
      <c r="E5" s="47" t="s">
        <v>47</v>
      </c>
      <c r="F5" s="47" t="s">
        <v>47</v>
      </c>
      <c r="G5" s="47" t="s">
        <v>61</v>
      </c>
      <c r="H5" s="47" t="s">
        <v>69</v>
      </c>
      <c r="I5" s="47" t="s">
        <v>70</v>
      </c>
      <c r="J5" s="47" t="s">
        <v>71</v>
      </c>
      <c r="K5" s="54" t="s">
        <v>72</v>
      </c>
    </row>
    <row r="6" spans="1:11" s="42" customFormat="1" ht="51">
      <c r="A6" s="41">
        <v>2</v>
      </c>
      <c r="B6" s="41" t="str">
        <f>Nodrosinajums!B7</f>
        <v>Martiši</v>
      </c>
      <c r="C6" s="47" t="s">
        <v>47</v>
      </c>
      <c r="D6" s="47" t="s">
        <v>47</v>
      </c>
      <c r="E6" s="47" t="s">
        <v>73</v>
      </c>
      <c r="F6" s="47" t="s">
        <v>47</v>
      </c>
      <c r="G6" s="47" t="s">
        <v>47</v>
      </c>
      <c r="H6" s="47" t="s">
        <v>47</v>
      </c>
      <c r="I6" s="47" t="s">
        <v>47</v>
      </c>
      <c r="J6" s="47" t="s">
        <v>74</v>
      </c>
      <c r="K6" s="47" t="s">
        <v>75</v>
      </c>
    </row>
    <row r="7" spans="1:11" s="42" customFormat="1" ht="38.25">
      <c r="A7" s="41">
        <v>3</v>
      </c>
      <c r="B7" s="41" t="str">
        <f>Nodrosinajums!B8</f>
        <v>Veclabada</v>
      </c>
      <c r="C7" s="47" t="s">
        <v>76</v>
      </c>
      <c r="D7" s="47" t="s">
        <v>47</v>
      </c>
      <c r="E7" s="47" t="s">
        <v>77</v>
      </c>
      <c r="F7" s="47" t="s">
        <v>78</v>
      </c>
      <c r="G7" s="47" t="s">
        <v>79</v>
      </c>
      <c r="H7" s="47" t="s">
        <v>80</v>
      </c>
      <c r="I7" s="47" t="s">
        <v>47</v>
      </c>
      <c r="J7" s="47" t="s">
        <v>47</v>
      </c>
      <c r="K7" s="47" t="s">
        <v>47</v>
      </c>
    </row>
    <row r="8" spans="1:11" s="42" customFormat="1" ht="51">
      <c r="A8" s="41">
        <v>4</v>
      </c>
      <c r="B8" s="41" t="str">
        <f>Nodrosinajums!B9</f>
        <v>Ņukši</v>
      </c>
      <c r="C8" s="47" t="s">
        <v>47</v>
      </c>
      <c r="D8" s="47" t="s">
        <v>47</v>
      </c>
      <c r="E8" s="47" t="s">
        <v>81</v>
      </c>
      <c r="F8" s="47" t="s">
        <v>102</v>
      </c>
      <c r="G8" s="47" t="s">
        <v>82</v>
      </c>
      <c r="H8" s="47" t="s">
        <v>83</v>
      </c>
      <c r="I8" s="47" t="s">
        <v>47</v>
      </c>
      <c r="J8" s="47" t="s">
        <v>84</v>
      </c>
      <c r="K8" s="47" t="s">
        <v>47</v>
      </c>
    </row>
    <row r="9" spans="1:11" s="42" customFormat="1" ht="38.25">
      <c r="A9" s="41">
        <v>5</v>
      </c>
      <c r="B9" s="41" t="str">
        <f>Nodrosinajums!B10</f>
        <v>Rundēni</v>
      </c>
      <c r="C9" s="47" t="s">
        <v>47</v>
      </c>
      <c r="D9" s="47" t="s">
        <v>47</v>
      </c>
      <c r="E9" s="47" t="s">
        <v>100</v>
      </c>
      <c r="F9" s="47" t="s">
        <v>101</v>
      </c>
      <c r="G9" s="47" t="s">
        <v>85</v>
      </c>
      <c r="H9" s="47" t="s">
        <v>86</v>
      </c>
      <c r="I9" s="47" t="s">
        <v>87</v>
      </c>
      <c r="J9" s="47" t="s">
        <v>88</v>
      </c>
      <c r="K9" s="47" t="s">
        <v>47</v>
      </c>
    </row>
    <row r="14" spans="1:11" ht="36" customHeight="1"/>
    <row r="15" spans="1:11" ht="15.75" customHeight="1">
      <c r="F15" s="40"/>
    </row>
  </sheetData>
  <mergeCells count="6">
    <mergeCell ref="A1:K1"/>
    <mergeCell ref="A3:A4"/>
    <mergeCell ref="B3:B4"/>
    <mergeCell ref="C3:E3"/>
    <mergeCell ref="F3:G3"/>
    <mergeCell ref="H3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Nodrosinajums</vt:lpstr>
      <vt:lpstr>Pakalpoj-sn</vt:lpstr>
      <vt:lpstr>U-K-apjomi</vt:lpstr>
      <vt:lpstr>Probl-risin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2012-02-13T13:37:46Z</cp:lastPrinted>
  <dcterms:created xsi:type="dcterms:W3CDTF">2011-12-13T13:06:12Z</dcterms:created>
  <dcterms:modified xsi:type="dcterms:W3CDTF">2012-02-13T13:40:42Z</dcterms:modified>
</cp:coreProperties>
</file>