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180" windowHeight="8070" activeTab="3"/>
  </bookViews>
  <sheets>
    <sheet name="Nodrosinajums" sheetId="1" r:id="rId1"/>
    <sheet name="Pakalpoj-sn" sheetId="2" r:id="rId2"/>
    <sheet name="U-K-apjomi" sheetId="3" r:id="rId3"/>
    <sheet name="Probl-risin" sheetId="4" r:id="rId4"/>
  </sheets>
  <calcPr calcId="125725"/>
</workbook>
</file>

<file path=xl/calcChain.xml><?xml version="1.0" encoding="utf-8"?>
<calcChain xmlns="http://schemas.openxmlformats.org/spreadsheetml/2006/main">
  <c r="B9" i="4"/>
  <c r="K7" i="1"/>
  <c r="B23"/>
  <c r="B22"/>
  <c r="B21"/>
  <c r="B20"/>
  <c r="B19"/>
  <c r="E54" i="3"/>
  <c r="E55"/>
  <c r="H46"/>
  <c r="H47"/>
  <c r="F46"/>
  <c r="G46"/>
  <c r="F47"/>
  <c r="G47"/>
  <c r="J46"/>
  <c r="J47"/>
  <c r="J48"/>
  <c r="E46"/>
  <c r="E47"/>
  <c r="H38"/>
  <c r="F38"/>
  <c r="G38"/>
  <c r="H39"/>
  <c r="F39"/>
  <c r="G39"/>
  <c r="J38"/>
  <c r="J39"/>
  <c r="J40"/>
  <c r="E38"/>
  <c r="E39"/>
  <c r="J14"/>
  <c r="J15"/>
  <c r="J16"/>
  <c r="H14"/>
  <c r="F14"/>
  <c r="G14"/>
  <c r="H15"/>
  <c r="F15"/>
  <c r="G15"/>
  <c r="E14"/>
  <c r="E15"/>
  <c r="H8"/>
  <c r="F8"/>
  <c r="G8"/>
  <c r="H9"/>
  <c r="F9"/>
  <c r="G9"/>
  <c r="H7"/>
  <c r="F7"/>
  <c r="G7"/>
  <c r="J7"/>
  <c r="J8"/>
  <c r="J9"/>
  <c r="E7"/>
  <c r="E8"/>
  <c r="M9" i="1"/>
  <c r="M6"/>
  <c r="I9"/>
  <c r="I6"/>
  <c r="B8" i="4"/>
  <c r="B7"/>
  <c r="B6"/>
  <c r="B5"/>
  <c r="A2"/>
  <c r="E56" i="3"/>
  <c r="E16"/>
  <c r="E9"/>
  <c r="E24"/>
  <c r="E48"/>
  <c r="E40"/>
  <c r="A54"/>
  <c r="A38"/>
  <c r="A46" s="1"/>
  <c r="H48"/>
  <c r="F48"/>
  <c r="G48"/>
  <c r="H40"/>
  <c r="F40"/>
  <c r="G40"/>
  <c r="H24"/>
  <c r="F24"/>
  <c r="G24"/>
  <c r="A22"/>
  <c r="A30" s="1"/>
  <c r="H32"/>
  <c r="A2"/>
  <c r="H16"/>
  <c r="F16"/>
  <c r="G16"/>
  <c r="A7"/>
  <c r="A14" s="1"/>
  <c r="A2" i="2"/>
  <c r="B9"/>
  <c r="A9"/>
  <c r="B8"/>
  <c r="A8"/>
  <c r="B7"/>
  <c r="A7"/>
  <c r="B6"/>
  <c r="A6"/>
  <c r="B5"/>
  <c r="A5"/>
  <c r="K12" i="1"/>
  <c r="K9"/>
  <c r="G12"/>
  <c r="G9"/>
  <c r="K6"/>
  <c r="G6"/>
</calcChain>
</file>

<file path=xl/sharedStrings.xml><?xml version="1.0" encoding="utf-8"?>
<sst xmlns="http://schemas.openxmlformats.org/spreadsheetml/2006/main" count="341" uniqueCount="105">
  <si>
    <t>Nr.p.k.</t>
  </si>
  <si>
    <t>Apdzīvotās vietas nosaukums</t>
  </si>
  <si>
    <t>Iedzīvotāju skaits</t>
  </si>
  <si>
    <t>Ūdensapgādes pakalpojumu nodrošinājums iedzīvotājiem</t>
  </si>
  <si>
    <t>Esošā situācija</t>
  </si>
  <si>
    <t>Plānotais nodrošinājums 2015.g.</t>
  </si>
  <si>
    <t>skaits</t>
  </si>
  <si>
    <t>%</t>
  </si>
  <si>
    <t>Kanalizācijas pakalpojumu nodrošinājums iedzīvotājiem</t>
  </si>
  <si>
    <t>Ūdenssaimniecības pakalpojumu sniedzējs (SPS)</t>
  </si>
  <si>
    <t>Ūdensapgāde</t>
  </si>
  <si>
    <t>Kanalizācija</t>
  </si>
  <si>
    <t>SPS raksturojums</t>
  </si>
  <si>
    <t>Juridiskais statuss</t>
  </si>
  <si>
    <t>Pamatlīdzekļu piederība</t>
  </si>
  <si>
    <t>Meksājumu iekasēšana</t>
  </si>
  <si>
    <t>Gads</t>
  </si>
  <si>
    <t>Iegūtā ūdens daudzums</t>
  </si>
  <si>
    <t>m3/gadā</t>
  </si>
  <si>
    <t>m3/dnn</t>
  </si>
  <si>
    <t>Piegādātā ūdens daudzums, m3/gadā</t>
  </si>
  <si>
    <t>iedzīvotājiem</t>
  </si>
  <si>
    <t>iestādēm</t>
  </si>
  <si>
    <t>uzņēmumiem</t>
  </si>
  <si>
    <t>Kopā</t>
  </si>
  <si>
    <t>Ūdens zudumi</t>
  </si>
  <si>
    <t>l/dnn/cilv.</t>
  </si>
  <si>
    <t>Infiltrācija</t>
  </si>
  <si>
    <t>Uz NAI novadīto notekūdeņu daudzums</t>
  </si>
  <si>
    <t>No lietotājiem savāktais notekūdeņu daudzums, m3/gadā</t>
  </si>
  <si>
    <t>no iedzīvotājiem</t>
  </si>
  <si>
    <t>no iestādēm</t>
  </si>
  <si>
    <t xml:space="preserve"> no uzņēmumiem</t>
  </si>
  <si>
    <t>VARAM dati (ciemā)</t>
  </si>
  <si>
    <t>2011.g. dati (ciemā)</t>
  </si>
  <si>
    <t>pakalpo-jumu zonā</t>
  </si>
  <si>
    <t>Ūdensapgādes un kanalizācijas pakalpojumu nodrošinājums</t>
  </si>
  <si>
    <t>Ūdenssaimniecības pakalpojumu sniedzēji</t>
  </si>
  <si>
    <t>Pamatojums</t>
  </si>
  <si>
    <t>Ūdensapgādes un kanalizācijas pakalpojumu daudzums</t>
  </si>
  <si>
    <t>Ūdensaimniecības pakalpojumu nodrošinājums iestādēm un uzņēmumiem</t>
  </si>
  <si>
    <t>Iestāžu skaits</t>
  </si>
  <si>
    <t>Uzņēmumu skaits</t>
  </si>
  <si>
    <t>Norēķinās pēc skaitītāju datiem, %</t>
  </si>
  <si>
    <t>Iedzīvotāji</t>
  </si>
  <si>
    <t>Iestādes</t>
  </si>
  <si>
    <t>Uzņēmumi</t>
  </si>
  <si>
    <t>-</t>
  </si>
  <si>
    <t>ŪDENSSAIMNIECĪBAS INFRASTRUKTŪRĀ NEPIECIEŠAMIE UZLABOJUMI</t>
  </si>
  <si>
    <t xml:space="preserve">N.p.k. </t>
  </si>
  <si>
    <t>Ūdensapgādes sistēmu uzlabošanai</t>
  </si>
  <si>
    <t xml:space="preserve">Notekūdeņu savākšanas un attīrīšanas sistēmu uzlabošanai </t>
  </si>
  <si>
    <t>Citi nepieciešami ūdenssaimniecības sistēmas uzlabojumi</t>
  </si>
  <si>
    <t>Ūdensgūtnes - urbumu sakārtošana (jaunu urbumu izbūve, rekonstrukcija, urbuma tamponēšana)</t>
  </si>
  <si>
    <t>ŪAS izbūve rekonstrukcija</t>
  </si>
  <si>
    <t>Tīklu paplašināšana/ rekonstrukcija (km)</t>
  </si>
  <si>
    <t>Tīklu, KSS izbūve/ rekonstrukcija</t>
  </si>
  <si>
    <t>NAI uzlabošana, izbūve</t>
  </si>
  <si>
    <t>Ūdensapgādes spiediena nodrošināšana (ūdenstorņa rekonstrukcija,2PSS)</t>
  </si>
  <si>
    <t>Objektu demontāža</t>
  </si>
  <si>
    <t>Ugunsdzēsības prasību nodrošināšanai</t>
  </si>
  <si>
    <t>Citi</t>
  </si>
  <si>
    <t>NAI rekonstrukcija</t>
  </si>
  <si>
    <t>nd</t>
  </si>
  <si>
    <t>Jaunu NAI izbūve</t>
  </si>
  <si>
    <t>Preiļu novads</t>
  </si>
  <si>
    <t>Aizkalne</t>
  </si>
  <si>
    <t>Smelteri</t>
  </si>
  <si>
    <t>Līči</t>
  </si>
  <si>
    <t>Ārdava</t>
  </si>
  <si>
    <t>hidrantu izbūve</t>
  </si>
  <si>
    <t>Urbuma rekonstrukcija</t>
  </si>
  <si>
    <t>ŪSS rekonstrukcija</t>
  </si>
  <si>
    <t>tīklu paplašināšana 200m</t>
  </si>
  <si>
    <t>Jaunu kanalizācijas tīklu izbūve</t>
  </si>
  <si>
    <t>2.pacēluma sūkņu stacijas izbūve</t>
  </si>
  <si>
    <t>vecā torņa pamata demontēšana</t>
  </si>
  <si>
    <t>SIA "Preiļu saimnieks"</t>
  </si>
  <si>
    <t>Preiļu novada pašvaldība</t>
  </si>
  <si>
    <t>SIA</t>
  </si>
  <si>
    <t xml:space="preserve">Ir līgums par pakalpojumu sniegšanu, ir regulatora apstiprināti tarifi un izsniegta licence. </t>
  </si>
  <si>
    <t>1 urbuma tamponēšana</t>
  </si>
  <si>
    <t>USS rekonstrukcija</t>
  </si>
  <si>
    <t>Rekonstrukcija, L = 300 m; paplašināšana, L = 380 m</t>
  </si>
  <si>
    <t>Paplašināšana, L = 380 m</t>
  </si>
  <si>
    <t>Dīķu attīrīšana</t>
  </si>
  <si>
    <t>Ir projekts, bet respondents nav sniedzis datus, cik lietotāju būs pēc projekta realizācijas</t>
  </si>
  <si>
    <t>Saunas pagasta pārvalde</t>
  </si>
  <si>
    <t>Ir pašvaldības lēmums</t>
  </si>
  <si>
    <t>Pagasta pārvalde</t>
  </si>
  <si>
    <t>Piezīme: Centralizēta notekūdeņu savākšana tikai skolā</t>
  </si>
  <si>
    <t>Piezīme: Centralizēta ūdens apgāde tikai skolā</t>
  </si>
  <si>
    <t>Tīklu izbūve L = 2 km (visa ciema garumā)</t>
  </si>
  <si>
    <t>Vecā urbuma rekonstrukcija, jauna urbuma izveide</t>
  </si>
  <si>
    <t>Rekonstrukcija, L = 450 m; paplašināšana, L = 600 m</t>
  </si>
  <si>
    <t>1 KSS rekonstrukcija; tīklu rekonstrukcija, L = 800 m; paplašināšana, L = 600 m</t>
  </si>
  <si>
    <t>Ūdenstorņa rekonstrukcija</t>
  </si>
  <si>
    <t>Hidranta izbūve, dīķa attīrīšana</t>
  </si>
  <si>
    <t>Ūdensvada un kanalizācijas vadu sacilpošana ar Preiļu pilsētas tīkliem</t>
  </si>
  <si>
    <t>Ārdavas ciemā nav pašvaldībai piederošu ūdensapgādes un kanalizācijas tīklu un būvju</t>
  </si>
  <si>
    <t>Nav pašvaldībai piederošu ūdensapgādes un kanalizācijas tīklu, nav plānots izveidot šādu infrastruktūru, Nav datu par individuālajiem risinājumiem</t>
  </si>
  <si>
    <t>Lielie Anspoki</t>
  </si>
  <si>
    <t xml:space="preserve">Ir projekts, bet respondents nav sniedzis datus, cik lietotāju būs pēc projekta realizācijas. </t>
  </si>
  <si>
    <t>KSS rekonstrukcija</t>
  </si>
  <si>
    <t>Respondents sniedzis datus par Lielajiem Anspokiem, nevis Anspokiem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</si>
</sst>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0.0"/>
  </numFmts>
  <fonts count="14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2"/>
      <color theme="1"/>
      <name val="Calibri"/>
      <family val="2"/>
      <charset val="186"/>
      <scheme val="minor"/>
    </font>
    <font>
      <sz val="14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i/>
      <sz val="10"/>
      <name val="Times New Roman"/>
      <family val="1"/>
      <charset val="186"/>
    </font>
    <font>
      <sz val="12"/>
      <name val="Times New Roman"/>
      <family val="1"/>
      <charset val="186"/>
    </font>
    <font>
      <i/>
      <sz val="12"/>
      <name val="Times New Roman"/>
      <family val="1"/>
      <charset val="186"/>
    </font>
    <font>
      <sz val="12"/>
      <color theme="1"/>
      <name val="Calibri"/>
      <family val="2"/>
      <charset val="186"/>
      <scheme val="minor"/>
    </font>
    <font>
      <b/>
      <sz val="12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left" vertical="top"/>
    </xf>
    <xf numFmtId="0" fontId="4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165" fontId="2" fillId="0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4" fillId="0" borderId="0" xfId="0" applyFont="1" applyFill="1" applyAlignment="1">
      <alignment vertical="top"/>
    </xf>
    <xf numFmtId="0" fontId="6" fillId="0" borderId="0" xfId="0" applyFont="1" applyFill="1" applyAlignment="1">
      <alignment vertical="top" wrapText="1"/>
    </xf>
    <xf numFmtId="49" fontId="2" fillId="0" borderId="0" xfId="0" applyNumberFormat="1" applyFont="1" applyFill="1" applyAlignment="1">
      <alignment vertical="top" wrapText="1"/>
    </xf>
    <xf numFmtId="0" fontId="2" fillId="0" borderId="0" xfId="0" applyFont="1"/>
    <xf numFmtId="0" fontId="7" fillId="0" borderId="1" xfId="0" applyFont="1" applyBorder="1" applyAlignment="1">
      <alignment horizontal="center" vertical="center" wrapText="1"/>
    </xf>
    <xf numFmtId="49" fontId="2" fillId="0" borderId="0" xfId="0" applyNumberFormat="1" applyFont="1"/>
    <xf numFmtId="0" fontId="3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165" fontId="2" fillId="0" borderId="0" xfId="0" applyNumberFormat="1" applyFont="1" applyFill="1" applyBorder="1" applyAlignment="1">
      <alignment horizontal="center"/>
    </xf>
    <xf numFmtId="0" fontId="2" fillId="0" borderId="0" xfId="0" applyFont="1" applyAlignment="1"/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 vertical="top" wrapText="1"/>
    </xf>
    <xf numFmtId="9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/>
    </xf>
    <xf numFmtId="0" fontId="8" fillId="0" borderId="0" xfId="0" applyFont="1" applyFill="1" applyBorder="1"/>
    <xf numFmtId="10" fontId="8" fillId="0" borderId="0" xfId="0" applyNumberFormat="1" applyFont="1" applyFill="1" applyBorder="1" applyAlignment="1">
      <alignment horizontal="center"/>
    </xf>
    <xf numFmtId="165" fontId="8" fillId="0" borderId="0" xfId="0" applyNumberFormat="1" applyFont="1" applyFill="1" applyBorder="1" applyAlignment="1">
      <alignment horizontal="center"/>
    </xf>
    <xf numFmtId="0" fontId="8" fillId="0" borderId="0" xfId="0" applyFont="1" applyFill="1"/>
    <xf numFmtId="0" fontId="8" fillId="0" borderId="0" xfId="0" applyFont="1" applyFill="1" applyBorder="1" applyAlignment="1">
      <alignment vertical="top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8" fillId="0" borderId="0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vertical="top" wrapText="1"/>
    </xf>
    <xf numFmtId="0" fontId="2" fillId="0" borderId="4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vertical="top"/>
    </xf>
    <xf numFmtId="0" fontId="3" fillId="0" borderId="7" xfId="0" applyFont="1" applyFill="1" applyBorder="1" applyAlignment="1">
      <alignment vertical="top"/>
    </xf>
    <xf numFmtId="0" fontId="3" fillId="0" borderId="3" xfId="0" applyFont="1" applyFill="1" applyBorder="1" applyAlignment="1">
      <alignment vertical="top"/>
    </xf>
    <xf numFmtId="0" fontId="2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top" wrapText="1"/>
    </xf>
    <xf numFmtId="0" fontId="7" fillId="0" borderId="1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/>
    </xf>
    <xf numFmtId="0" fontId="10" fillId="0" borderId="1" xfId="0" applyFont="1" applyFill="1" applyBorder="1" applyAlignment="1">
      <alignment wrapText="1"/>
    </xf>
    <xf numFmtId="0" fontId="11" fillId="0" borderId="0" xfId="0" applyFont="1" applyFill="1" applyBorder="1" applyAlignment="1">
      <alignment horizontal="left"/>
    </xf>
    <xf numFmtId="0" fontId="10" fillId="0" borderId="2" xfId="0" applyFont="1" applyFill="1" applyBorder="1" applyAlignment="1">
      <alignment wrapText="1"/>
    </xf>
    <xf numFmtId="0" fontId="2" fillId="0" borderId="6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 vertical="top" wrapText="1"/>
    </xf>
    <xf numFmtId="164" fontId="2" fillId="0" borderId="2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left" vertical="top" wrapText="1"/>
    </xf>
    <xf numFmtId="0" fontId="11" fillId="0" borderId="3" xfId="0" applyFont="1" applyFill="1" applyBorder="1" applyAlignment="1">
      <alignment horizontal="left" wrapText="1"/>
    </xf>
    <xf numFmtId="0" fontId="11" fillId="0" borderId="10" xfId="0" applyFont="1" applyFill="1" applyBorder="1" applyAlignment="1">
      <alignment horizontal="left"/>
    </xf>
    <xf numFmtId="0" fontId="11" fillId="0" borderId="11" xfId="0" applyFont="1" applyFill="1" applyBorder="1" applyAlignment="1">
      <alignment horizontal="left"/>
    </xf>
    <xf numFmtId="0" fontId="11" fillId="0" borderId="12" xfId="0" applyFont="1" applyFill="1" applyBorder="1" applyAlignment="1">
      <alignment horizontal="left"/>
    </xf>
    <xf numFmtId="9" fontId="2" fillId="0" borderId="2" xfId="0" applyNumberFormat="1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10" fillId="0" borderId="7" xfId="0" applyFont="1" applyFill="1" applyBorder="1" applyAlignment="1">
      <alignment wrapText="1"/>
    </xf>
    <xf numFmtId="0" fontId="9" fillId="0" borderId="10" xfId="0" applyFont="1" applyFill="1" applyBorder="1" applyAlignment="1">
      <alignment horizontal="left"/>
    </xf>
    <xf numFmtId="0" fontId="9" fillId="0" borderId="11" xfId="0" applyFont="1" applyFill="1" applyBorder="1" applyAlignment="1">
      <alignment horizontal="left"/>
    </xf>
    <xf numFmtId="0" fontId="9" fillId="0" borderId="12" xfId="0" applyFont="1" applyFill="1" applyBorder="1" applyAlignment="1">
      <alignment horizontal="left"/>
    </xf>
    <xf numFmtId="164" fontId="2" fillId="0" borderId="3" xfId="0" applyNumberFormat="1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0" fontId="12" fillId="0" borderId="1" xfId="0" applyFont="1" applyBorder="1" applyAlignment="1">
      <alignment wrapText="1"/>
    </xf>
    <xf numFmtId="0" fontId="12" fillId="0" borderId="2" xfId="0" applyFont="1" applyBorder="1" applyAlignment="1">
      <alignment wrapText="1"/>
    </xf>
    <xf numFmtId="0" fontId="12" fillId="0" borderId="2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11" fillId="0" borderId="3" xfId="0" applyFont="1" applyFill="1" applyBorder="1" applyAlignment="1">
      <alignment horizontal="center" wrapText="1"/>
    </xf>
    <xf numFmtId="0" fontId="11" fillId="0" borderId="3" xfId="0" applyFont="1" applyFill="1" applyBorder="1" applyAlignment="1">
      <alignment horizontal="center"/>
    </xf>
    <xf numFmtId="0" fontId="11" fillId="0" borderId="3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/>
    </xf>
    <xf numFmtId="0" fontId="2" fillId="0" borderId="0" xfId="0" applyFont="1" applyFill="1" applyAlignment="1">
      <alignment horizontal="left" vertical="top" wrapText="1"/>
    </xf>
    <xf numFmtId="1" fontId="2" fillId="0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3"/>
  <sheetViews>
    <sheetView topLeftCell="A4" workbookViewId="0">
      <selection activeCell="D25" sqref="D25"/>
    </sheetView>
  </sheetViews>
  <sheetFormatPr defaultRowHeight="15.75"/>
  <cols>
    <col min="1" max="1" width="6" style="1" customWidth="1"/>
    <col min="2" max="2" width="16.7109375" style="1" customWidth="1"/>
    <col min="3" max="6" width="10.28515625" style="1" customWidth="1"/>
    <col min="7" max="9" width="9.85546875" style="1" customWidth="1"/>
    <col min="10" max="10" width="9.140625" style="1"/>
    <col min="11" max="11" width="8.28515625" style="1" customWidth="1"/>
    <col min="12" max="12" width="13.140625" style="1" bestFit="1" customWidth="1"/>
    <col min="13" max="13" width="10.140625" style="1" bestFit="1" customWidth="1"/>
    <col min="14" max="16384" width="9.140625" style="1"/>
  </cols>
  <sheetData>
    <row r="1" spans="1:17" ht="18.75">
      <c r="A1" s="58" t="s">
        <v>36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</row>
    <row r="2" spans="1:17" ht="18.75">
      <c r="A2" s="5" t="s">
        <v>65</v>
      </c>
    </row>
    <row r="3" spans="1:17" s="2" customFormat="1" ht="36" customHeight="1">
      <c r="A3" s="59" t="s">
        <v>0</v>
      </c>
      <c r="B3" s="59" t="s">
        <v>1</v>
      </c>
      <c r="C3" s="59" t="s">
        <v>2</v>
      </c>
      <c r="D3" s="59"/>
      <c r="E3" s="59"/>
      <c r="F3" s="59" t="s">
        <v>3</v>
      </c>
      <c r="G3" s="59"/>
      <c r="H3" s="59"/>
      <c r="I3" s="59"/>
      <c r="J3" s="59" t="s">
        <v>8</v>
      </c>
      <c r="K3" s="59"/>
      <c r="L3" s="59"/>
      <c r="M3" s="59"/>
    </row>
    <row r="4" spans="1:17">
      <c r="A4" s="61"/>
      <c r="B4" s="114"/>
      <c r="C4" s="60" t="s">
        <v>33</v>
      </c>
      <c r="D4" s="60" t="s">
        <v>34</v>
      </c>
      <c r="E4" s="60" t="s">
        <v>35</v>
      </c>
      <c r="F4" s="60" t="s">
        <v>4</v>
      </c>
      <c r="G4" s="60"/>
      <c r="H4" s="61" t="s">
        <v>5</v>
      </c>
      <c r="I4" s="61"/>
      <c r="J4" s="60" t="s">
        <v>4</v>
      </c>
      <c r="K4" s="60"/>
      <c r="L4" s="61" t="s">
        <v>5</v>
      </c>
      <c r="M4" s="61"/>
    </row>
    <row r="5" spans="1:17">
      <c r="A5" s="114"/>
      <c r="B5" s="115"/>
      <c r="C5" s="116"/>
      <c r="D5" s="117"/>
      <c r="E5" s="117"/>
      <c r="F5" s="57" t="s">
        <v>6</v>
      </c>
      <c r="G5" s="57" t="s">
        <v>7</v>
      </c>
      <c r="H5" s="57" t="s">
        <v>6</v>
      </c>
      <c r="I5" s="57" t="s">
        <v>7</v>
      </c>
      <c r="J5" s="57" t="s">
        <v>6</v>
      </c>
      <c r="K5" s="57" t="s">
        <v>7</v>
      </c>
      <c r="L5" s="57" t="s">
        <v>6</v>
      </c>
      <c r="M5" s="57" t="s">
        <v>7</v>
      </c>
      <c r="O5" s="20"/>
      <c r="P5" s="20"/>
      <c r="Q5" s="20"/>
    </row>
    <row r="6" spans="1:17" s="24" customFormat="1">
      <c r="A6" s="21">
        <v>1</v>
      </c>
      <c r="B6" s="92" t="s">
        <v>66</v>
      </c>
      <c r="C6" s="96">
        <v>250</v>
      </c>
      <c r="D6" s="95">
        <v>190</v>
      </c>
      <c r="E6" s="21">
        <v>190</v>
      </c>
      <c r="F6" s="21">
        <v>130</v>
      </c>
      <c r="G6" s="42">
        <f>+F6/D6</f>
        <v>0.68421052631578949</v>
      </c>
      <c r="H6" s="21">
        <v>130</v>
      </c>
      <c r="I6" s="42">
        <f>H6/D6</f>
        <v>0.68421052631578949</v>
      </c>
      <c r="J6" s="21">
        <v>114</v>
      </c>
      <c r="K6" s="42">
        <f>+J6/D6</f>
        <v>0.6</v>
      </c>
      <c r="L6" s="21">
        <v>114</v>
      </c>
      <c r="M6" s="42">
        <f>L6/D6</f>
        <v>0.6</v>
      </c>
      <c r="O6" s="23"/>
      <c r="P6" s="91"/>
      <c r="Q6" s="23"/>
    </row>
    <row r="7" spans="1:17" s="23" customFormat="1">
      <c r="A7" s="97">
        <v>2</v>
      </c>
      <c r="B7" s="94" t="s">
        <v>67</v>
      </c>
      <c r="C7" s="98">
        <v>230</v>
      </c>
      <c r="D7" s="99">
        <v>230</v>
      </c>
      <c r="E7" s="97">
        <v>200</v>
      </c>
      <c r="F7" s="97">
        <v>0</v>
      </c>
      <c r="G7" s="100">
        <v>0</v>
      </c>
      <c r="H7" s="113" t="s">
        <v>63</v>
      </c>
      <c r="I7" s="99" t="s">
        <v>63</v>
      </c>
      <c r="J7" s="97">
        <v>0</v>
      </c>
      <c r="K7" s="100">
        <f>+J7/E7</f>
        <v>0</v>
      </c>
      <c r="L7" s="97" t="s">
        <v>63</v>
      </c>
      <c r="M7" s="100" t="s">
        <v>63</v>
      </c>
      <c r="P7" s="91"/>
    </row>
    <row r="8" spans="1:17" s="54" customFormat="1">
      <c r="A8" s="101"/>
      <c r="B8" s="102"/>
      <c r="C8" s="103" t="s">
        <v>86</v>
      </c>
      <c r="D8" s="104"/>
      <c r="E8" s="104"/>
      <c r="F8" s="104"/>
      <c r="G8" s="104"/>
      <c r="H8" s="104"/>
      <c r="I8" s="104"/>
      <c r="J8" s="104"/>
      <c r="K8" s="104"/>
      <c r="L8" s="104"/>
      <c r="M8" s="105"/>
      <c r="P8" s="93"/>
    </row>
    <row r="9" spans="1:17" s="24" customFormat="1">
      <c r="A9" s="21">
        <v>3</v>
      </c>
      <c r="B9" s="92" t="s">
        <v>68</v>
      </c>
      <c r="C9" s="96">
        <v>210</v>
      </c>
      <c r="D9" s="95">
        <v>329</v>
      </c>
      <c r="E9" s="21">
        <v>329</v>
      </c>
      <c r="F9" s="21">
        <v>210</v>
      </c>
      <c r="G9" s="42">
        <f t="shared" ref="G9:G12" si="0">+F9/D9</f>
        <v>0.63829787234042556</v>
      </c>
      <c r="H9" s="21">
        <v>210</v>
      </c>
      <c r="I9" s="42">
        <f t="shared" ref="I9" si="1">H9/D9</f>
        <v>0.63829787234042556</v>
      </c>
      <c r="J9" s="21">
        <v>183</v>
      </c>
      <c r="K9" s="42">
        <f t="shared" ref="K9:K12" si="2">+J9/D9</f>
        <v>0.55623100303951367</v>
      </c>
      <c r="L9" s="21">
        <v>183</v>
      </c>
      <c r="M9" s="42">
        <f t="shared" ref="M9" si="3">L9/D9</f>
        <v>0.55623100303951367</v>
      </c>
      <c r="O9" s="23"/>
      <c r="P9" s="91"/>
      <c r="Q9" s="23"/>
    </row>
    <row r="10" spans="1:17" s="23" customFormat="1">
      <c r="A10" s="97">
        <v>4</v>
      </c>
      <c r="B10" s="94" t="s">
        <v>69</v>
      </c>
      <c r="C10" s="98">
        <v>205</v>
      </c>
      <c r="D10" s="99" t="s">
        <v>47</v>
      </c>
      <c r="E10" s="97" t="s">
        <v>47</v>
      </c>
      <c r="F10" s="97" t="s">
        <v>47</v>
      </c>
      <c r="G10" s="100" t="s">
        <v>47</v>
      </c>
      <c r="H10" s="97" t="s">
        <v>47</v>
      </c>
      <c r="I10" s="100" t="s">
        <v>47</v>
      </c>
      <c r="J10" s="97" t="s">
        <v>47</v>
      </c>
      <c r="K10" s="106" t="s">
        <v>47</v>
      </c>
      <c r="L10" s="97" t="s">
        <v>47</v>
      </c>
      <c r="M10" s="100" t="s">
        <v>47</v>
      </c>
      <c r="P10" s="91"/>
    </row>
    <row r="11" spans="1:17" s="23" customFormat="1">
      <c r="A11" s="107"/>
      <c r="B11" s="108"/>
      <c r="C11" s="103" t="s">
        <v>99</v>
      </c>
      <c r="D11" s="104"/>
      <c r="E11" s="104"/>
      <c r="F11" s="104"/>
      <c r="G11" s="104"/>
      <c r="H11" s="104"/>
      <c r="I11" s="104"/>
      <c r="J11" s="104"/>
      <c r="K11" s="104"/>
      <c r="L11" s="104"/>
      <c r="M11" s="105"/>
      <c r="P11" s="91"/>
    </row>
    <row r="12" spans="1:17" s="23" customFormat="1">
      <c r="A12" s="97">
        <v>5</v>
      </c>
      <c r="B12" s="94" t="s">
        <v>101</v>
      </c>
      <c r="C12" s="98">
        <v>202</v>
      </c>
      <c r="D12" s="97">
        <v>202</v>
      </c>
      <c r="E12" s="97">
        <v>70</v>
      </c>
      <c r="F12" s="97">
        <v>65</v>
      </c>
      <c r="G12" s="100">
        <f t="shared" si="0"/>
        <v>0.32178217821782179</v>
      </c>
      <c r="H12" s="97" t="s">
        <v>63</v>
      </c>
      <c r="I12" s="100" t="s">
        <v>63</v>
      </c>
      <c r="J12" s="97">
        <v>0</v>
      </c>
      <c r="K12" s="100">
        <f t="shared" si="2"/>
        <v>0</v>
      </c>
      <c r="L12" s="97" t="s">
        <v>63</v>
      </c>
      <c r="M12" s="100" t="s">
        <v>63</v>
      </c>
      <c r="P12" s="91"/>
    </row>
    <row r="13" spans="1:17" s="23" customFormat="1">
      <c r="A13" s="107"/>
      <c r="B13" s="118"/>
      <c r="C13" s="119"/>
      <c r="D13" s="120" t="s">
        <v>104</v>
      </c>
      <c r="E13" s="107"/>
      <c r="F13" s="107"/>
      <c r="G13" s="112"/>
      <c r="H13" s="107"/>
      <c r="I13" s="112"/>
      <c r="J13" s="107"/>
      <c r="K13" s="112"/>
      <c r="L13" s="107"/>
      <c r="M13" s="112"/>
      <c r="P13" s="121"/>
    </row>
    <row r="14" spans="1:17" hidden="1">
      <c r="A14" s="19"/>
      <c r="B14" s="20"/>
      <c r="C14" s="109" t="s">
        <v>102</v>
      </c>
      <c r="D14" s="110"/>
      <c r="E14" s="110"/>
      <c r="F14" s="110"/>
      <c r="G14" s="110"/>
      <c r="H14" s="110"/>
      <c r="I14" s="110"/>
      <c r="J14" s="110"/>
      <c r="K14" s="110"/>
      <c r="L14" s="110"/>
      <c r="M14" s="111"/>
    </row>
    <row r="15" spans="1:17" ht="7.5" customHeight="1"/>
    <row r="16" spans="1:17" ht="35.25" customHeight="1">
      <c r="A16" s="59" t="s">
        <v>0</v>
      </c>
      <c r="B16" s="59" t="s">
        <v>1</v>
      </c>
      <c r="C16" s="60" t="s">
        <v>40</v>
      </c>
      <c r="D16" s="60"/>
      <c r="E16" s="60"/>
      <c r="F16" s="63"/>
      <c r="G16" s="64" t="s">
        <v>43</v>
      </c>
      <c r="H16" s="67"/>
      <c r="I16" s="68"/>
    </row>
    <row r="17" spans="1:9">
      <c r="A17" s="61"/>
      <c r="B17" s="62"/>
      <c r="C17" s="64" t="s">
        <v>10</v>
      </c>
      <c r="D17" s="65"/>
      <c r="E17" s="64" t="s">
        <v>11</v>
      </c>
      <c r="F17" s="66"/>
      <c r="G17" s="69" t="s">
        <v>44</v>
      </c>
      <c r="H17" s="69" t="s">
        <v>45</v>
      </c>
      <c r="I17" s="69" t="s">
        <v>46</v>
      </c>
    </row>
    <row r="18" spans="1:9" ht="31.5">
      <c r="A18" s="62"/>
      <c r="B18" s="62"/>
      <c r="C18" s="4" t="s">
        <v>41</v>
      </c>
      <c r="D18" s="4" t="s">
        <v>42</v>
      </c>
      <c r="E18" s="4" t="s">
        <v>41</v>
      </c>
      <c r="F18" s="4" t="s">
        <v>42</v>
      </c>
      <c r="G18" s="70"/>
      <c r="H18" s="70"/>
      <c r="I18" s="70"/>
    </row>
    <row r="19" spans="1:9" s="24" customFormat="1">
      <c r="A19" s="21">
        <v>1</v>
      </c>
      <c r="B19" s="22" t="str">
        <f>B6</f>
        <v>Aizkalne</v>
      </c>
      <c r="C19" s="21">
        <v>5</v>
      </c>
      <c r="D19" s="21">
        <v>0</v>
      </c>
      <c r="E19" s="21">
        <v>5</v>
      </c>
      <c r="F19" s="21">
        <v>0</v>
      </c>
      <c r="G19" s="42">
        <v>0</v>
      </c>
      <c r="H19" s="43">
        <v>0</v>
      </c>
      <c r="I19" s="43">
        <v>0</v>
      </c>
    </row>
    <row r="20" spans="1:9" s="24" customFormat="1">
      <c r="A20" s="21">
        <v>2</v>
      </c>
      <c r="B20" s="22" t="str">
        <f>B7</f>
        <v>Smelteri</v>
      </c>
      <c r="C20" s="21">
        <v>1</v>
      </c>
      <c r="D20" s="21">
        <v>0</v>
      </c>
      <c r="E20" s="21">
        <v>1</v>
      </c>
      <c r="F20" s="21">
        <v>0</v>
      </c>
      <c r="G20" s="43" t="s">
        <v>47</v>
      </c>
      <c r="H20" s="43" t="s">
        <v>63</v>
      </c>
      <c r="I20" s="43" t="s">
        <v>47</v>
      </c>
    </row>
    <row r="21" spans="1:9" s="24" customFormat="1">
      <c r="A21" s="21">
        <v>3</v>
      </c>
      <c r="B21" s="22" t="str">
        <f>B9</f>
        <v>Līči</v>
      </c>
      <c r="C21" s="21">
        <v>0</v>
      </c>
      <c r="D21" s="21">
        <v>1</v>
      </c>
      <c r="E21" s="21">
        <v>0</v>
      </c>
      <c r="F21" s="21">
        <v>1</v>
      </c>
      <c r="G21" s="43">
        <v>0.85</v>
      </c>
      <c r="H21" s="43" t="s">
        <v>47</v>
      </c>
      <c r="I21" s="43">
        <v>1</v>
      </c>
    </row>
    <row r="22" spans="1:9" s="24" customFormat="1" hidden="1">
      <c r="A22" s="21">
        <v>4</v>
      </c>
      <c r="B22" s="22" t="str">
        <f>B10</f>
        <v>Ārdava</v>
      </c>
      <c r="C22" s="21" t="s">
        <v>47</v>
      </c>
      <c r="D22" s="21" t="s">
        <v>47</v>
      </c>
      <c r="E22" s="21" t="s">
        <v>47</v>
      </c>
      <c r="F22" s="21" t="s">
        <v>47</v>
      </c>
      <c r="G22" s="21" t="s">
        <v>47</v>
      </c>
      <c r="H22" s="21" t="s">
        <v>47</v>
      </c>
      <c r="I22" s="21" t="s">
        <v>47</v>
      </c>
    </row>
    <row r="23" spans="1:9" s="24" customFormat="1">
      <c r="A23" s="21">
        <v>5</v>
      </c>
      <c r="B23" s="22" t="str">
        <f>B12</f>
        <v>Lielie Anspoki</v>
      </c>
      <c r="C23" s="21" t="s">
        <v>63</v>
      </c>
      <c r="D23" s="21" t="s">
        <v>63</v>
      </c>
      <c r="E23" s="21" t="s">
        <v>47</v>
      </c>
      <c r="F23" s="21" t="s">
        <v>47</v>
      </c>
      <c r="G23" s="21">
        <v>18</v>
      </c>
      <c r="H23" s="43" t="s">
        <v>63</v>
      </c>
      <c r="I23" s="43" t="s">
        <v>63</v>
      </c>
    </row>
  </sheetData>
  <mergeCells count="25">
    <mergeCell ref="A16:A18"/>
    <mergeCell ref="B16:B18"/>
    <mergeCell ref="E4:E5"/>
    <mergeCell ref="J3:M3"/>
    <mergeCell ref="J4:K4"/>
    <mergeCell ref="L4:M4"/>
    <mergeCell ref="D4:D5"/>
    <mergeCell ref="C16:F16"/>
    <mergeCell ref="C17:D17"/>
    <mergeCell ref="E17:F17"/>
    <mergeCell ref="G16:I16"/>
    <mergeCell ref="G17:G18"/>
    <mergeCell ref="H17:H18"/>
    <mergeCell ref="I17:I18"/>
    <mergeCell ref="C8:M8"/>
    <mergeCell ref="C11:M11"/>
    <mergeCell ref="C14:M14"/>
    <mergeCell ref="A1:M1"/>
    <mergeCell ref="C3:E3"/>
    <mergeCell ref="F3:I3"/>
    <mergeCell ref="F4:G4"/>
    <mergeCell ref="H4:I4"/>
    <mergeCell ref="A3:A5"/>
    <mergeCell ref="B3:B5"/>
    <mergeCell ref="C4:C5"/>
  </mergeCells>
  <printOptions horizontalCentered="1"/>
  <pageMargins left="0.31496062992125984" right="0.31496062992125984" top="1.1417322834645669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9"/>
  <sheetViews>
    <sheetView topLeftCell="A4" workbookViewId="0">
      <selection activeCell="B12" sqref="B12"/>
    </sheetView>
  </sheetViews>
  <sheetFormatPr defaultRowHeight="15.75"/>
  <cols>
    <col min="1" max="1" width="6" style="3" customWidth="1"/>
    <col min="2" max="2" width="12.7109375" style="1" customWidth="1"/>
    <col min="3" max="3" width="13.5703125" style="1" customWidth="1"/>
    <col min="4" max="4" width="18.85546875" style="1" customWidth="1"/>
    <col min="5" max="5" width="15.7109375" style="1" customWidth="1"/>
    <col min="6" max="6" width="30" style="1" customWidth="1"/>
    <col min="7" max="8" width="15.42578125" style="1" customWidth="1"/>
    <col min="9" max="9" width="6.42578125" style="23" customWidth="1"/>
    <col min="10" max="16384" width="9.140625" style="1"/>
  </cols>
  <sheetData>
    <row r="1" spans="1:9" ht="18.75">
      <c r="A1" s="6" t="s">
        <v>37</v>
      </c>
    </row>
    <row r="2" spans="1:9" ht="18.75">
      <c r="A2" s="6" t="str">
        <f>+Nodrosinajums!A2</f>
        <v>Preiļu novads</v>
      </c>
    </row>
    <row r="3" spans="1:9" s="2" customFormat="1" ht="39.75" customHeight="1">
      <c r="A3" s="59" t="s">
        <v>0</v>
      </c>
      <c r="B3" s="59" t="s">
        <v>1</v>
      </c>
      <c r="C3" s="59" t="s">
        <v>9</v>
      </c>
      <c r="D3" s="59"/>
      <c r="E3" s="73" t="s">
        <v>12</v>
      </c>
      <c r="F3" s="74"/>
      <c r="G3" s="74"/>
      <c r="H3" s="75"/>
      <c r="I3" s="44"/>
    </row>
    <row r="4" spans="1:9" ht="34.5" customHeight="1">
      <c r="A4" s="71"/>
      <c r="B4" s="72"/>
      <c r="C4" s="18" t="s">
        <v>10</v>
      </c>
      <c r="D4" s="18" t="s">
        <v>11</v>
      </c>
      <c r="E4" s="38" t="s">
        <v>13</v>
      </c>
      <c r="F4" s="38" t="s">
        <v>38</v>
      </c>
      <c r="G4" s="38" t="s">
        <v>14</v>
      </c>
      <c r="H4" s="38" t="s">
        <v>15</v>
      </c>
      <c r="I4" s="45"/>
    </row>
    <row r="5" spans="1:9" s="124" customFormat="1" ht="63">
      <c r="A5" s="122">
        <f>+Nodrosinajums!A6</f>
        <v>1</v>
      </c>
      <c r="B5" s="122" t="str">
        <f>+Nodrosinajums!B6</f>
        <v>Aizkalne</v>
      </c>
      <c r="C5" s="122" t="s">
        <v>77</v>
      </c>
      <c r="D5" s="122" t="s">
        <v>77</v>
      </c>
      <c r="E5" s="122" t="s">
        <v>79</v>
      </c>
      <c r="F5" s="122" t="s">
        <v>80</v>
      </c>
      <c r="G5" s="122" t="s">
        <v>78</v>
      </c>
      <c r="H5" s="122" t="s">
        <v>77</v>
      </c>
      <c r="I5" s="123"/>
    </row>
    <row r="6" spans="1:9" s="124" customFormat="1" ht="65.25" customHeight="1">
      <c r="A6" s="122">
        <f>+Nodrosinajums!A7</f>
        <v>2</v>
      </c>
      <c r="B6" s="122" t="str">
        <f>+Nodrosinajums!B7</f>
        <v>Smelteri</v>
      </c>
      <c r="C6" s="122" t="s">
        <v>87</v>
      </c>
      <c r="D6" s="122" t="s">
        <v>87</v>
      </c>
      <c r="E6" s="122" t="s">
        <v>89</v>
      </c>
      <c r="F6" s="122" t="s">
        <v>88</v>
      </c>
      <c r="G6" s="122" t="s">
        <v>78</v>
      </c>
      <c r="H6" s="122" t="s">
        <v>87</v>
      </c>
      <c r="I6" s="123"/>
    </row>
    <row r="7" spans="1:9" s="124" customFormat="1" ht="66" customHeight="1">
      <c r="A7" s="122">
        <f>+Nodrosinajums!A9</f>
        <v>3</v>
      </c>
      <c r="B7" s="122" t="str">
        <f>+Nodrosinajums!B9</f>
        <v>Līči</v>
      </c>
      <c r="C7" s="122" t="s">
        <v>77</v>
      </c>
      <c r="D7" s="122" t="s">
        <v>77</v>
      </c>
      <c r="E7" s="122" t="s">
        <v>79</v>
      </c>
      <c r="F7" s="122" t="s">
        <v>80</v>
      </c>
      <c r="G7" s="122" t="s">
        <v>78</v>
      </c>
      <c r="H7" s="122" t="s">
        <v>77</v>
      </c>
      <c r="I7" s="123"/>
    </row>
    <row r="8" spans="1:9" s="124" customFormat="1" ht="27.75" hidden="1" customHeight="1">
      <c r="A8" s="122">
        <f>+Nodrosinajums!A10</f>
        <v>4</v>
      </c>
      <c r="B8" s="122" t="str">
        <f>+Nodrosinajums!B10</f>
        <v>Ārdava</v>
      </c>
      <c r="C8" s="122" t="s">
        <v>47</v>
      </c>
      <c r="D8" s="122" t="s">
        <v>47</v>
      </c>
      <c r="E8" s="122" t="s">
        <v>47</v>
      </c>
      <c r="F8" s="122" t="s">
        <v>47</v>
      </c>
      <c r="G8" s="122" t="s">
        <v>47</v>
      </c>
      <c r="H8" s="122" t="s">
        <v>47</v>
      </c>
      <c r="I8" s="123"/>
    </row>
    <row r="9" spans="1:9" s="124" customFormat="1" ht="50.25" customHeight="1">
      <c r="A9" s="122">
        <f>+Nodrosinajums!A12</f>
        <v>5</v>
      </c>
      <c r="B9" s="122" t="str">
        <f>+Nodrosinajums!B12</f>
        <v>Lielie Anspoki</v>
      </c>
      <c r="C9" s="122" t="s">
        <v>87</v>
      </c>
      <c r="D9" s="122" t="s">
        <v>87</v>
      </c>
      <c r="E9" s="122" t="s">
        <v>89</v>
      </c>
      <c r="F9" s="122" t="s">
        <v>88</v>
      </c>
      <c r="G9" s="122" t="s">
        <v>78</v>
      </c>
      <c r="H9" s="122" t="s">
        <v>87</v>
      </c>
      <c r="I9" s="123"/>
    </row>
  </sheetData>
  <mergeCells count="4">
    <mergeCell ref="C3:D3"/>
    <mergeCell ref="A3:A4"/>
    <mergeCell ref="B3:B4"/>
    <mergeCell ref="E3:H3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L57"/>
  <sheetViews>
    <sheetView topLeftCell="A43" workbookViewId="0">
      <selection activeCell="E58" sqref="E58"/>
    </sheetView>
  </sheetViews>
  <sheetFormatPr defaultRowHeight="15"/>
  <cols>
    <col min="1" max="1" width="15.42578125" style="9" customWidth="1"/>
    <col min="2" max="2" width="9.140625" style="8"/>
    <col min="3" max="3" width="10.140625" style="9" hidden="1" customWidth="1"/>
    <col min="4" max="7" width="10.85546875" style="9" customWidth="1"/>
    <col min="8" max="12" width="13.140625" style="9" customWidth="1"/>
    <col min="13" max="14" width="9.140625" style="9"/>
    <col min="15" max="15" width="13.140625" style="9" bestFit="1" customWidth="1"/>
    <col min="16" max="16384" width="9.140625" style="9"/>
  </cols>
  <sheetData>
    <row r="1" spans="1:12" ht="18.75">
      <c r="A1" s="7" t="s">
        <v>39</v>
      </c>
    </row>
    <row r="2" spans="1:12" ht="24" customHeight="1">
      <c r="A2" s="7" t="str">
        <f>+Nodrosinajums!A2</f>
        <v>Preiļu novads</v>
      </c>
    </row>
    <row r="3" spans="1:12" s="12" customFormat="1" ht="9" customHeight="1">
      <c r="A3" s="10"/>
      <c r="B3" s="11"/>
    </row>
    <row r="4" spans="1:12" s="13" customFormat="1" ht="15.75">
      <c r="A4" s="79" t="s">
        <v>1</v>
      </c>
      <c r="B4" s="79" t="s">
        <v>16</v>
      </c>
      <c r="C4" s="79"/>
      <c r="D4" s="80" t="s">
        <v>10</v>
      </c>
      <c r="E4" s="81"/>
      <c r="F4" s="81"/>
      <c r="G4" s="81"/>
      <c r="H4" s="82"/>
      <c r="I4" s="82"/>
      <c r="J4" s="82"/>
      <c r="K4" s="82"/>
      <c r="L4" s="83"/>
    </row>
    <row r="5" spans="1:12" s="13" customFormat="1" ht="33" customHeight="1">
      <c r="A5" s="79"/>
      <c r="B5" s="79"/>
      <c r="C5" s="79"/>
      <c r="D5" s="79" t="s">
        <v>17</v>
      </c>
      <c r="E5" s="79"/>
      <c r="F5" s="84" t="s">
        <v>25</v>
      </c>
      <c r="G5" s="85"/>
      <c r="H5" s="79" t="s">
        <v>20</v>
      </c>
      <c r="I5" s="79"/>
      <c r="J5" s="79"/>
      <c r="K5" s="79"/>
      <c r="L5" s="79"/>
    </row>
    <row r="6" spans="1:12" s="13" customFormat="1" ht="33" customHeight="1">
      <c r="A6" s="79"/>
      <c r="B6" s="79"/>
      <c r="C6" s="79"/>
      <c r="D6" s="14" t="s">
        <v>18</v>
      </c>
      <c r="E6" s="14" t="s">
        <v>19</v>
      </c>
      <c r="F6" s="14" t="s">
        <v>18</v>
      </c>
      <c r="G6" s="14" t="s">
        <v>7</v>
      </c>
      <c r="H6" s="14" t="s">
        <v>24</v>
      </c>
      <c r="I6" s="14" t="s">
        <v>21</v>
      </c>
      <c r="J6" s="14" t="s">
        <v>26</v>
      </c>
      <c r="K6" s="14" t="s">
        <v>22</v>
      </c>
      <c r="L6" s="14" t="s">
        <v>23</v>
      </c>
    </row>
    <row r="7" spans="1:12" s="12" customFormat="1" ht="15.75">
      <c r="A7" s="76" t="str">
        <f>+Nodrosinajums!B6</f>
        <v>Aizkalne</v>
      </c>
      <c r="B7" s="15">
        <v>2008</v>
      </c>
      <c r="C7" s="16"/>
      <c r="D7" s="15">
        <v>8291</v>
      </c>
      <c r="E7" s="17">
        <f t="shared" ref="E7:E8" si="0">D7/365</f>
        <v>22.715068493150685</v>
      </c>
      <c r="F7" s="125">
        <f t="shared" ref="F7:F8" si="1">D7-H7</f>
        <v>4472.3999999999996</v>
      </c>
      <c r="G7" s="40">
        <f>F7/D7</f>
        <v>0.53942829574237117</v>
      </c>
      <c r="H7" s="125">
        <f>I7+K7+L7</f>
        <v>3818.6</v>
      </c>
      <c r="I7" s="125">
        <v>3340</v>
      </c>
      <c r="J7" s="17">
        <f>+I7/365/Nodrosinajums!$F$6*1000</f>
        <v>70.389884088514222</v>
      </c>
      <c r="K7" s="125">
        <v>478.6</v>
      </c>
      <c r="L7" s="15">
        <v>0</v>
      </c>
    </row>
    <row r="8" spans="1:12" s="12" customFormat="1" ht="15.75">
      <c r="A8" s="77"/>
      <c r="B8" s="15">
        <v>2009</v>
      </c>
      <c r="C8" s="16"/>
      <c r="D8" s="15">
        <v>6639</v>
      </c>
      <c r="E8" s="17">
        <f t="shared" si="0"/>
        <v>18.18904109589041</v>
      </c>
      <c r="F8" s="125">
        <f t="shared" si="1"/>
        <v>2805.2</v>
      </c>
      <c r="G8" s="40">
        <f>F8/D8</f>
        <v>0.42253351408344625</v>
      </c>
      <c r="H8" s="125">
        <f t="shared" ref="H8:H9" si="2">I8+K8+L8</f>
        <v>3833.8</v>
      </c>
      <c r="I8" s="125">
        <v>3499</v>
      </c>
      <c r="J8" s="17">
        <f>+I8/365/Nodrosinajums!$F$6*1000</f>
        <v>73.740779768177035</v>
      </c>
      <c r="K8" s="125">
        <v>334.8</v>
      </c>
      <c r="L8" s="15">
        <v>0</v>
      </c>
    </row>
    <row r="9" spans="1:12" s="12" customFormat="1" ht="15.75">
      <c r="A9" s="78"/>
      <c r="B9" s="15">
        <v>2010</v>
      </c>
      <c r="C9" s="16"/>
      <c r="D9" s="15">
        <v>6995</v>
      </c>
      <c r="E9" s="17">
        <f>D9/365</f>
        <v>19.164383561643834</v>
      </c>
      <c r="F9" s="125">
        <f>D9-H9</f>
        <v>3433</v>
      </c>
      <c r="G9" s="40">
        <f>F9/D9</f>
        <v>0.49077912794853468</v>
      </c>
      <c r="H9" s="125">
        <f t="shared" si="2"/>
        <v>3562</v>
      </c>
      <c r="I9" s="125">
        <v>3455.5</v>
      </c>
      <c r="J9" s="17">
        <f>+I9/365/Nodrosinajums!$F$6*1000</f>
        <v>72.824025289778717</v>
      </c>
      <c r="K9" s="125">
        <v>106.5</v>
      </c>
      <c r="L9" s="15">
        <v>0</v>
      </c>
    </row>
    <row r="10" spans="1:12" s="12" customFormat="1" ht="5.25" customHeight="1">
      <c r="B10" s="11"/>
    </row>
    <row r="11" spans="1:12" s="13" customFormat="1" ht="15.75">
      <c r="A11" s="79" t="s">
        <v>1</v>
      </c>
      <c r="B11" s="79" t="s">
        <v>16</v>
      </c>
      <c r="C11" s="79"/>
      <c r="D11" s="80" t="s">
        <v>11</v>
      </c>
      <c r="E11" s="81"/>
      <c r="F11" s="81"/>
      <c r="G11" s="81"/>
      <c r="H11" s="82"/>
      <c r="I11" s="82"/>
      <c r="J11" s="82"/>
      <c r="K11" s="82"/>
      <c r="L11" s="83"/>
    </row>
    <row r="12" spans="1:12" s="13" customFormat="1" ht="33" customHeight="1">
      <c r="A12" s="79"/>
      <c r="B12" s="79"/>
      <c r="C12" s="79"/>
      <c r="D12" s="79" t="s">
        <v>28</v>
      </c>
      <c r="E12" s="79"/>
      <c r="F12" s="84" t="s">
        <v>27</v>
      </c>
      <c r="G12" s="85"/>
      <c r="H12" s="79" t="s">
        <v>29</v>
      </c>
      <c r="I12" s="79"/>
      <c r="J12" s="79"/>
      <c r="K12" s="79"/>
      <c r="L12" s="79"/>
    </row>
    <row r="13" spans="1:12" s="13" customFormat="1" ht="33" customHeight="1">
      <c r="A13" s="79"/>
      <c r="B13" s="79"/>
      <c r="C13" s="79"/>
      <c r="D13" s="14" t="s">
        <v>18</v>
      </c>
      <c r="E13" s="14" t="s">
        <v>19</v>
      </c>
      <c r="F13" s="14" t="s">
        <v>18</v>
      </c>
      <c r="G13" s="14" t="s">
        <v>7</v>
      </c>
      <c r="H13" s="14" t="s">
        <v>24</v>
      </c>
      <c r="I13" s="14" t="s">
        <v>30</v>
      </c>
      <c r="J13" s="14" t="s">
        <v>26</v>
      </c>
      <c r="K13" s="14" t="s">
        <v>31</v>
      </c>
      <c r="L13" s="14" t="s">
        <v>32</v>
      </c>
    </row>
    <row r="14" spans="1:12" s="12" customFormat="1" ht="15.75">
      <c r="A14" s="76" t="str">
        <f>+A7</f>
        <v>Aizkalne</v>
      </c>
      <c r="B14" s="15">
        <v>2008</v>
      </c>
      <c r="C14" s="16"/>
      <c r="D14" s="15">
        <v>5211</v>
      </c>
      <c r="E14" s="17">
        <f t="shared" ref="E14:E15" si="3">D14/365</f>
        <v>14.276712328767124</v>
      </c>
      <c r="F14" s="39">
        <f t="shared" ref="F14:F15" si="4">D14-H14</f>
        <v>1670.5</v>
      </c>
      <c r="G14" s="40">
        <f t="shared" ref="G14:G15" si="5">F14/D14</f>
        <v>0.32057186720399156</v>
      </c>
      <c r="H14" s="125">
        <f t="shared" ref="H14:H15" si="6">+I14+K14+L14</f>
        <v>3540.5</v>
      </c>
      <c r="I14" s="125">
        <v>3093.3</v>
      </c>
      <c r="J14" s="17">
        <f>+I14/365/Nodrosinajums!$J$6*1000</f>
        <v>74.340302811824074</v>
      </c>
      <c r="K14" s="125">
        <v>447.2</v>
      </c>
      <c r="L14" s="15">
        <v>0</v>
      </c>
    </row>
    <row r="15" spans="1:12" s="12" customFormat="1" ht="15.75">
      <c r="A15" s="77"/>
      <c r="B15" s="15">
        <v>2009</v>
      </c>
      <c r="C15" s="16"/>
      <c r="D15" s="15">
        <v>4725</v>
      </c>
      <c r="E15" s="17">
        <f t="shared" si="3"/>
        <v>12.945205479452055</v>
      </c>
      <c r="F15" s="39">
        <f t="shared" si="4"/>
        <v>2199.6</v>
      </c>
      <c r="G15" s="40">
        <f t="shared" si="5"/>
        <v>0.46552380952380951</v>
      </c>
      <c r="H15" s="125">
        <f t="shared" si="6"/>
        <v>2525.4</v>
      </c>
      <c r="I15" s="125">
        <v>2217</v>
      </c>
      <c r="J15" s="17">
        <f>+I15/365/Nodrosinajums!$J$6*1000</f>
        <v>53.280461427541454</v>
      </c>
      <c r="K15" s="125">
        <v>308.39999999999998</v>
      </c>
      <c r="L15" s="15">
        <v>0</v>
      </c>
    </row>
    <row r="16" spans="1:12" s="12" customFormat="1" ht="15.75">
      <c r="A16" s="78"/>
      <c r="B16" s="15">
        <v>2010</v>
      </c>
      <c r="C16" s="16"/>
      <c r="D16" s="15">
        <v>6232</v>
      </c>
      <c r="E16" s="17">
        <f>D16/365</f>
        <v>17.073972602739726</v>
      </c>
      <c r="F16" s="39">
        <f>D16-H16</f>
        <v>3926.3</v>
      </c>
      <c r="G16" s="40">
        <f>F16/D16</f>
        <v>0.63002246469833123</v>
      </c>
      <c r="H16" s="125">
        <f>+I16+K16+L16</f>
        <v>2305.6999999999998</v>
      </c>
      <c r="I16" s="125">
        <v>2225.6</v>
      </c>
      <c r="J16" s="17">
        <f>+I16/365/Nodrosinajums!$J$6*1000</f>
        <v>53.487142513818789</v>
      </c>
      <c r="K16" s="125">
        <v>80.099999999999994</v>
      </c>
      <c r="L16" s="15">
        <v>0</v>
      </c>
    </row>
    <row r="17" spans="1:12" s="50" customFormat="1" ht="15.75">
      <c r="A17" s="51"/>
      <c r="B17" s="46"/>
      <c r="C17" s="47"/>
      <c r="D17" s="46"/>
      <c r="E17" s="46"/>
      <c r="F17" s="46"/>
      <c r="G17" s="48"/>
      <c r="H17" s="46"/>
      <c r="I17" s="46"/>
      <c r="J17" s="49"/>
      <c r="K17" s="46"/>
      <c r="L17" s="46"/>
    </row>
    <row r="18" spans="1:12" s="12" customFormat="1" ht="15.75">
      <c r="B18" s="11"/>
    </row>
    <row r="19" spans="1:12" s="13" customFormat="1" ht="15.75">
      <c r="A19" s="79" t="s">
        <v>1</v>
      </c>
      <c r="B19" s="79" t="s">
        <v>16</v>
      </c>
      <c r="C19" s="79"/>
      <c r="D19" s="80" t="s">
        <v>10</v>
      </c>
      <c r="E19" s="81"/>
      <c r="F19" s="81"/>
      <c r="G19" s="81"/>
      <c r="H19" s="82"/>
      <c r="I19" s="82"/>
      <c r="J19" s="82"/>
      <c r="K19" s="82"/>
      <c r="L19" s="83"/>
    </row>
    <row r="20" spans="1:12" s="13" customFormat="1" ht="33" customHeight="1">
      <c r="A20" s="79"/>
      <c r="B20" s="79"/>
      <c r="C20" s="79"/>
      <c r="D20" s="79" t="s">
        <v>17</v>
      </c>
      <c r="E20" s="79"/>
      <c r="F20" s="84" t="s">
        <v>25</v>
      </c>
      <c r="G20" s="85"/>
      <c r="H20" s="79" t="s">
        <v>20</v>
      </c>
      <c r="I20" s="79"/>
      <c r="J20" s="79"/>
      <c r="K20" s="79"/>
      <c r="L20" s="79"/>
    </row>
    <row r="21" spans="1:12" s="13" customFormat="1" ht="33" customHeight="1">
      <c r="A21" s="79"/>
      <c r="B21" s="79"/>
      <c r="C21" s="79"/>
      <c r="D21" s="14" t="s">
        <v>18</v>
      </c>
      <c r="E21" s="14" t="s">
        <v>19</v>
      </c>
      <c r="F21" s="14" t="s">
        <v>18</v>
      </c>
      <c r="G21" s="14" t="s">
        <v>7</v>
      </c>
      <c r="H21" s="14" t="s">
        <v>24</v>
      </c>
      <c r="I21" s="14" t="s">
        <v>21</v>
      </c>
      <c r="J21" s="14" t="s">
        <v>26</v>
      </c>
      <c r="K21" s="14" t="s">
        <v>22</v>
      </c>
      <c r="L21" s="14" t="s">
        <v>23</v>
      </c>
    </row>
    <row r="22" spans="1:12" s="12" customFormat="1" ht="15.75">
      <c r="A22" s="76" t="str">
        <f>+Nodrosinajums!B7</f>
        <v>Smelteri</v>
      </c>
      <c r="B22" s="15">
        <v>2008</v>
      </c>
      <c r="C22" s="16"/>
      <c r="D22" s="15" t="s">
        <v>63</v>
      </c>
      <c r="E22" s="15" t="s">
        <v>63</v>
      </c>
      <c r="F22" s="15" t="s">
        <v>63</v>
      </c>
      <c r="G22" s="15" t="s">
        <v>63</v>
      </c>
      <c r="H22" s="15" t="s">
        <v>63</v>
      </c>
      <c r="I22" s="15" t="s">
        <v>63</v>
      </c>
      <c r="J22" s="15" t="s">
        <v>63</v>
      </c>
      <c r="K22" s="15" t="s">
        <v>63</v>
      </c>
      <c r="L22" s="15" t="s">
        <v>63</v>
      </c>
    </row>
    <row r="23" spans="1:12" s="12" customFormat="1" ht="15.75">
      <c r="A23" s="77"/>
      <c r="B23" s="15">
        <v>2009</v>
      </c>
      <c r="C23" s="16"/>
      <c r="D23" s="15" t="s">
        <v>63</v>
      </c>
      <c r="E23" s="15" t="s">
        <v>63</v>
      </c>
      <c r="F23" s="15" t="s">
        <v>63</v>
      </c>
      <c r="G23" s="15" t="s">
        <v>63</v>
      </c>
      <c r="H23" s="15" t="s">
        <v>63</v>
      </c>
      <c r="I23" s="15" t="s">
        <v>63</v>
      </c>
      <c r="J23" s="15" t="s">
        <v>63</v>
      </c>
      <c r="K23" s="15" t="s">
        <v>63</v>
      </c>
      <c r="L23" s="15" t="s">
        <v>63</v>
      </c>
    </row>
    <row r="24" spans="1:12" s="12" customFormat="1" ht="15.75">
      <c r="A24" s="78"/>
      <c r="B24" s="15">
        <v>2010</v>
      </c>
      <c r="C24" s="16"/>
      <c r="D24" s="15">
        <v>890</v>
      </c>
      <c r="E24" s="17">
        <f>D24/365</f>
        <v>2.4383561643835616</v>
      </c>
      <c r="F24" s="15">
        <f t="shared" ref="F24" si="7">D24-H24</f>
        <v>0</v>
      </c>
      <c r="G24" s="39">
        <f>F24/D24*100</f>
        <v>0</v>
      </c>
      <c r="H24" s="15">
        <f>+I24+K24+L24</f>
        <v>890</v>
      </c>
      <c r="I24" s="15">
        <v>0</v>
      </c>
      <c r="J24" s="17">
        <v>0</v>
      </c>
      <c r="K24" s="15">
        <v>890</v>
      </c>
      <c r="L24" s="15">
        <v>0</v>
      </c>
    </row>
    <row r="25" spans="1:12" s="50" customFormat="1" ht="15.75">
      <c r="A25" s="51" t="s">
        <v>91</v>
      </c>
      <c r="B25" s="46"/>
      <c r="C25" s="47"/>
      <c r="D25" s="46"/>
      <c r="E25" s="46"/>
      <c r="F25" s="46"/>
      <c r="G25" s="48"/>
      <c r="H25" s="46"/>
      <c r="I25" s="46"/>
      <c r="J25" s="49"/>
      <c r="K25" s="46"/>
      <c r="L25" s="46"/>
    </row>
    <row r="26" spans="1:12" s="12" customFormat="1" ht="5.25" customHeight="1">
      <c r="B26" s="11"/>
    </row>
    <row r="27" spans="1:12" s="13" customFormat="1" ht="15.75">
      <c r="A27" s="79" t="s">
        <v>1</v>
      </c>
      <c r="B27" s="79" t="s">
        <v>16</v>
      </c>
      <c r="C27" s="79"/>
      <c r="D27" s="80" t="s">
        <v>11</v>
      </c>
      <c r="E27" s="81"/>
      <c r="F27" s="81"/>
      <c r="G27" s="81"/>
      <c r="H27" s="82"/>
      <c r="I27" s="82"/>
      <c r="J27" s="82"/>
      <c r="K27" s="82"/>
      <c r="L27" s="83"/>
    </row>
    <row r="28" spans="1:12" s="13" customFormat="1" ht="33" customHeight="1">
      <c r="A28" s="79"/>
      <c r="B28" s="79"/>
      <c r="C28" s="79"/>
      <c r="D28" s="79" t="s">
        <v>28</v>
      </c>
      <c r="E28" s="79"/>
      <c r="F28" s="84" t="s">
        <v>27</v>
      </c>
      <c r="G28" s="85"/>
      <c r="H28" s="79" t="s">
        <v>29</v>
      </c>
      <c r="I28" s="79"/>
      <c r="J28" s="79"/>
      <c r="K28" s="79"/>
      <c r="L28" s="79"/>
    </row>
    <row r="29" spans="1:12" s="13" customFormat="1" ht="33" customHeight="1">
      <c r="A29" s="79"/>
      <c r="B29" s="79"/>
      <c r="C29" s="79"/>
      <c r="D29" s="14" t="s">
        <v>18</v>
      </c>
      <c r="E29" s="14" t="s">
        <v>19</v>
      </c>
      <c r="F29" s="14" t="s">
        <v>18</v>
      </c>
      <c r="G29" s="14" t="s">
        <v>7</v>
      </c>
      <c r="H29" s="14" t="s">
        <v>24</v>
      </c>
      <c r="I29" s="14" t="s">
        <v>30</v>
      </c>
      <c r="J29" s="14" t="s">
        <v>26</v>
      </c>
      <c r="K29" s="14" t="s">
        <v>31</v>
      </c>
      <c r="L29" s="14" t="s">
        <v>32</v>
      </c>
    </row>
    <row r="30" spans="1:12" s="12" customFormat="1" ht="15.75">
      <c r="A30" s="76" t="str">
        <f>+A22</f>
        <v>Smelteri</v>
      </c>
      <c r="B30" s="15">
        <v>2008</v>
      </c>
      <c r="C30" s="16"/>
      <c r="D30" s="15" t="s">
        <v>63</v>
      </c>
      <c r="E30" s="15" t="s">
        <v>63</v>
      </c>
      <c r="F30" s="15" t="s">
        <v>63</v>
      </c>
      <c r="G30" s="15" t="s">
        <v>63</v>
      </c>
      <c r="H30" s="15" t="s">
        <v>63</v>
      </c>
      <c r="I30" s="15" t="s">
        <v>63</v>
      </c>
      <c r="J30" s="15" t="s">
        <v>63</v>
      </c>
      <c r="K30" s="15" t="s">
        <v>63</v>
      </c>
      <c r="L30" s="15" t="s">
        <v>63</v>
      </c>
    </row>
    <row r="31" spans="1:12" s="12" customFormat="1" ht="15.75">
      <c r="A31" s="77"/>
      <c r="B31" s="15">
        <v>2009</v>
      </c>
      <c r="C31" s="16"/>
      <c r="D31" s="15" t="s">
        <v>63</v>
      </c>
      <c r="E31" s="15" t="s">
        <v>63</v>
      </c>
      <c r="F31" s="15" t="s">
        <v>63</v>
      </c>
      <c r="G31" s="15" t="s">
        <v>63</v>
      </c>
      <c r="H31" s="15" t="s">
        <v>63</v>
      </c>
      <c r="I31" s="15" t="s">
        <v>63</v>
      </c>
      <c r="J31" s="15" t="s">
        <v>63</v>
      </c>
      <c r="K31" s="15" t="s">
        <v>63</v>
      </c>
      <c r="L31" s="15" t="s">
        <v>63</v>
      </c>
    </row>
    <row r="32" spans="1:12" s="12" customFormat="1" ht="15.75">
      <c r="A32" s="78"/>
      <c r="B32" s="15">
        <v>2010</v>
      </c>
      <c r="C32" s="16"/>
      <c r="D32" s="15" t="s">
        <v>63</v>
      </c>
      <c r="E32" s="15" t="s">
        <v>63</v>
      </c>
      <c r="F32" s="15" t="s">
        <v>63</v>
      </c>
      <c r="G32" s="15" t="s">
        <v>63</v>
      </c>
      <c r="H32" s="15">
        <f>+I32+K32+L32</f>
        <v>890</v>
      </c>
      <c r="I32" s="15">
        <v>0</v>
      </c>
      <c r="J32" s="17">
        <v>0</v>
      </c>
      <c r="K32" s="15">
        <v>890</v>
      </c>
      <c r="L32" s="15">
        <v>0</v>
      </c>
    </row>
    <row r="33" spans="1:12" s="50" customFormat="1" ht="15.75">
      <c r="A33" s="51" t="s">
        <v>90</v>
      </c>
      <c r="B33" s="46"/>
      <c r="C33" s="47"/>
      <c r="D33" s="46"/>
      <c r="E33" s="46"/>
      <c r="F33" s="46"/>
      <c r="G33" s="48"/>
      <c r="H33" s="46"/>
      <c r="I33" s="46"/>
      <c r="J33" s="49"/>
      <c r="K33" s="46"/>
      <c r="L33" s="46"/>
    </row>
    <row r="34" spans="1:12" s="12" customFormat="1" ht="15.75">
      <c r="B34" s="11"/>
    </row>
    <row r="35" spans="1:12" s="13" customFormat="1" ht="15.75">
      <c r="A35" s="79" t="s">
        <v>1</v>
      </c>
      <c r="B35" s="79" t="s">
        <v>16</v>
      </c>
      <c r="C35" s="79"/>
      <c r="D35" s="80" t="s">
        <v>10</v>
      </c>
      <c r="E35" s="81"/>
      <c r="F35" s="81"/>
      <c r="G35" s="81"/>
      <c r="H35" s="82"/>
      <c r="I35" s="82"/>
      <c r="J35" s="82"/>
      <c r="K35" s="82"/>
      <c r="L35" s="83"/>
    </row>
    <row r="36" spans="1:12" s="13" customFormat="1" ht="33" customHeight="1">
      <c r="A36" s="79"/>
      <c r="B36" s="79"/>
      <c r="C36" s="79"/>
      <c r="D36" s="79" t="s">
        <v>17</v>
      </c>
      <c r="E36" s="79"/>
      <c r="F36" s="84" t="s">
        <v>25</v>
      </c>
      <c r="G36" s="85"/>
      <c r="H36" s="79" t="s">
        <v>20</v>
      </c>
      <c r="I36" s="79"/>
      <c r="J36" s="79"/>
      <c r="K36" s="79"/>
      <c r="L36" s="79"/>
    </row>
    <row r="37" spans="1:12" s="13" customFormat="1" ht="33" customHeight="1">
      <c r="A37" s="79"/>
      <c r="B37" s="79"/>
      <c r="C37" s="79"/>
      <c r="D37" s="14" t="s">
        <v>18</v>
      </c>
      <c r="E37" s="14" t="s">
        <v>19</v>
      </c>
      <c r="F37" s="14" t="s">
        <v>18</v>
      </c>
      <c r="G37" s="14" t="s">
        <v>7</v>
      </c>
      <c r="H37" s="14" t="s">
        <v>24</v>
      </c>
      <c r="I37" s="14" t="s">
        <v>21</v>
      </c>
      <c r="J37" s="14" t="s">
        <v>26</v>
      </c>
      <c r="K37" s="14" t="s">
        <v>22</v>
      </c>
      <c r="L37" s="14" t="s">
        <v>23</v>
      </c>
    </row>
    <row r="38" spans="1:12" s="12" customFormat="1" ht="15.75">
      <c r="A38" s="76" t="str">
        <f>+Nodrosinajums!B9</f>
        <v>Līči</v>
      </c>
      <c r="B38" s="15">
        <v>2008</v>
      </c>
      <c r="C38" s="16"/>
      <c r="D38" s="15">
        <v>14755</v>
      </c>
      <c r="E38" s="17">
        <f t="shared" ref="E38:E40" si="8">D38/365</f>
        <v>40.424657534246577</v>
      </c>
      <c r="F38" s="15">
        <f>D38-H38</f>
        <v>9638</v>
      </c>
      <c r="G38" s="40">
        <f t="shared" ref="G38:G39" si="9">+F38/D38</f>
        <v>0.65320230430362591</v>
      </c>
      <c r="H38" s="15">
        <f t="shared" ref="H38:H39" si="10">+I38+K38+L38</f>
        <v>5117</v>
      </c>
      <c r="I38" s="15">
        <v>4976</v>
      </c>
      <c r="J38" s="17">
        <f>+I38/365/Nodrosinajums!$F$9*1000</f>
        <v>64.918460534898898</v>
      </c>
      <c r="K38" s="15">
        <v>96</v>
      </c>
      <c r="L38" s="15">
        <v>45</v>
      </c>
    </row>
    <row r="39" spans="1:12" s="12" customFormat="1" ht="15.75">
      <c r="A39" s="77"/>
      <c r="B39" s="15">
        <v>2009</v>
      </c>
      <c r="C39" s="16"/>
      <c r="D39" s="15">
        <v>10462</v>
      </c>
      <c r="E39" s="17">
        <f t="shared" si="8"/>
        <v>28.663013698630138</v>
      </c>
      <c r="F39" s="15">
        <f t="shared" ref="F39:F40" si="11">D39-H39</f>
        <v>5454</v>
      </c>
      <c r="G39" s="40">
        <f t="shared" si="9"/>
        <v>0.52131523609252528</v>
      </c>
      <c r="H39" s="15">
        <f t="shared" si="10"/>
        <v>5008</v>
      </c>
      <c r="I39" s="15">
        <v>4875</v>
      </c>
      <c r="J39" s="17">
        <f>+I39/365/Nodrosinajums!$F$9*1000</f>
        <v>63.600782778864968</v>
      </c>
      <c r="K39" s="15">
        <v>96</v>
      </c>
      <c r="L39" s="15">
        <v>37</v>
      </c>
    </row>
    <row r="40" spans="1:12" s="12" customFormat="1" ht="15.75">
      <c r="A40" s="78"/>
      <c r="B40" s="15">
        <v>2010</v>
      </c>
      <c r="C40" s="16"/>
      <c r="D40" s="15">
        <v>8573</v>
      </c>
      <c r="E40" s="17">
        <f t="shared" si="8"/>
        <v>23.487671232876714</v>
      </c>
      <c r="F40" s="15">
        <f t="shared" si="11"/>
        <v>3447</v>
      </c>
      <c r="G40" s="40">
        <f>+F40/D40</f>
        <v>0.40207628601423073</v>
      </c>
      <c r="H40" s="15">
        <f>+I40+K40+L40</f>
        <v>5126</v>
      </c>
      <c r="I40" s="15">
        <v>5081</v>
      </c>
      <c r="J40" s="17">
        <f>+I40/365/Nodrosinajums!$F$9*1000</f>
        <v>66.288323548597518</v>
      </c>
      <c r="K40" s="15">
        <v>0</v>
      </c>
      <c r="L40" s="15">
        <v>45</v>
      </c>
    </row>
    <row r="41" spans="1:12" s="12" customFormat="1" ht="8.25" customHeight="1">
      <c r="A41" s="31"/>
      <c r="B41" s="32"/>
      <c r="C41" s="33"/>
      <c r="D41" s="32"/>
      <c r="E41" s="32"/>
      <c r="F41" s="32"/>
      <c r="G41" s="41"/>
      <c r="H41" s="32"/>
      <c r="I41" s="32"/>
      <c r="J41" s="34"/>
      <c r="K41" s="32"/>
      <c r="L41" s="32"/>
    </row>
    <row r="42" spans="1:12" s="12" customFormat="1" ht="5.25" customHeight="1">
      <c r="B42" s="11"/>
    </row>
    <row r="43" spans="1:12" s="13" customFormat="1" ht="15.75">
      <c r="A43" s="79" t="s">
        <v>1</v>
      </c>
      <c r="B43" s="79" t="s">
        <v>16</v>
      </c>
      <c r="C43" s="79"/>
      <c r="D43" s="80" t="s">
        <v>11</v>
      </c>
      <c r="E43" s="81"/>
      <c r="F43" s="81"/>
      <c r="G43" s="81"/>
      <c r="H43" s="82"/>
      <c r="I43" s="82"/>
      <c r="J43" s="82"/>
      <c r="K43" s="82"/>
      <c r="L43" s="83"/>
    </row>
    <row r="44" spans="1:12" s="13" customFormat="1" ht="33" customHeight="1">
      <c r="A44" s="79"/>
      <c r="B44" s="79"/>
      <c r="C44" s="79"/>
      <c r="D44" s="79" t="s">
        <v>28</v>
      </c>
      <c r="E44" s="79"/>
      <c r="F44" s="84" t="s">
        <v>27</v>
      </c>
      <c r="G44" s="85"/>
      <c r="H44" s="79" t="s">
        <v>29</v>
      </c>
      <c r="I44" s="79"/>
      <c r="J44" s="79"/>
      <c r="K44" s="79"/>
      <c r="L44" s="79"/>
    </row>
    <row r="45" spans="1:12" s="13" customFormat="1" ht="33" customHeight="1">
      <c r="A45" s="79"/>
      <c r="B45" s="79"/>
      <c r="C45" s="79"/>
      <c r="D45" s="14" t="s">
        <v>18</v>
      </c>
      <c r="E45" s="14" t="s">
        <v>19</v>
      </c>
      <c r="F45" s="14" t="s">
        <v>18</v>
      </c>
      <c r="G45" s="14" t="s">
        <v>7</v>
      </c>
      <c r="H45" s="14" t="s">
        <v>24</v>
      </c>
      <c r="I45" s="14" t="s">
        <v>30</v>
      </c>
      <c r="J45" s="14" t="s">
        <v>26</v>
      </c>
      <c r="K45" s="14" t="s">
        <v>31</v>
      </c>
      <c r="L45" s="14" t="s">
        <v>32</v>
      </c>
    </row>
    <row r="46" spans="1:12" s="12" customFormat="1" ht="15.75">
      <c r="A46" s="76" t="str">
        <f>+A38</f>
        <v>Līči</v>
      </c>
      <c r="B46" s="15">
        <v>2008</v>
      </c>
      <c r="C46" s="16"/>
      <c r="D46" s="15">
        <v>8853</v>
      </c>
      <c r="E46" s="17">
        <f t="shared" ref="E46:E47" si="12">D46/365</f>
        <v>24.254794520547946</v>
      </c>
      <c r="F46" s="15">
        <f t="shared" ref="F46:F47" si="13">D46-H46</f>
        <v>5341</v>
      </c>
      <c r="G46" s="40">
        <f t="shared" ref="G46:G47" si="14">F46/D46</f>
        <v>0.60329831695470459</v>
      </c>
      <c r="H46" s="15">
        <f t="shared" ref="H46:H47" si="15">+I46+K46+L46</f>
        <v>3512</v>
      </c>
      <c r="I46" s="15">
        <v>3371</v>
      </c>
      <c r="J46" s="17">
        <f>+I46/365/Nodrosinajums!$J$9*1000</f>
        <v>50.467849389924396</v>
      </c>
      <c r="K46" s="15">
        <v>96</v>
      </c>
      <c r="L46" s="15">
        <v>45</v>
      </c>
    </row>
    <row r="47" spans="1:12" s="12" customFormat="1" ht="15.75">
      <c r="A47" s="77"/>
      <c r="B47" s="15">
        <v>2009</v>
      </c>
      <c r="C47" s="16"/>
      <c r="D47" s="15">
        <v>7554</v>
      </c>
      <c r="E47" s="17">
        <f t="shared" si="12"/>
        <v>20.695890410958903</v>
      </c>
      <c r="F47" s="15">
        <f t="shared" si="13"/>
        <v>4758</v>
      </c>
      <c r="G47" s="40">
        <f t="shared" si="14"/>
        <v>0.6298649722001588</v>
      </c>
      <c r="H47" s="15">
        <f t="shared" si="15"/>
        <v>2796</v>
      </c>
      <c r="I47" s="15">
        <v>2663</v>
      </c>
      <c r="J47" s="17">
        <f>+I47/365/Nodrosinajums!$J$9*1000</f>
        <v>39.868253611797293</v>
      </c>
      <c r="K47" s="15">
        <v>96</v>
      </c>
      <c r="L47" s="15">
        <v>37</v>
      </c>
    </row>
    <row r="48" spans="1:12" s="12" customFormat="1" ht="15.75">
      <c r="A48" s="78"/>
      <c r="B48" s="15">
        <v>2010</v>
      </c>
      <c r="C48" s="16"/>
      <c r="D48" s="15">
        <v>6439</v>
      </c>
      <c r="E48" s="17">
        <f>D48/365</f>
        <v>17.641095890410959</v>
      </c>
      <c r="F48" s="15">
        <f>D48-H48</f>
        <v>3500</v>
      </c>
      <c r="G48" s="40">
        <f>F48/D48</f>
        <v>0.54356266501009476</v>
      </c>
      <c r="H48" s="15">
        <f>+I48+K48+L48</f>
        <v>2939</v>
      </c>
      <c r="I48" s="15">
        <v>2894</v>
      </c>
      <c r="J48" s="17">
        <f>+I48/365/Nodrosinajums!$J$9*1000</f>
        <v>43.326596302118425</v>
      </c>
      <c r="K48" s="15">
        <v>0</v>
      </c>
      <c r="L48" s="15">
        <v>45</v>
      </c>
    </row>
    <row r="49" spans="1:12" s="12" customFormat="1" ht="15.75">
      <c r="B49" s="11"/>
    </row>
    <row r="51" spans="1:12" s="13" customFormat="1" ht="15.75">
      <c r="A51" s="79" t="s">
        <v>1</v>
      </c>
      <c r="B51" s="79" t="s">
        <v>16</v>
      </c>
      <c r="C51" s="79"/>
      <c r="D51" s="80" t="s">
        <v>10</v>
      </c>
      <c r="E51" s="81"/>
      <c r="F51" s="81"/>
      <c r="G51" s="81"/>
      <c r="H51" s="82"/>
      <c r="I51" s="82"/>
      <c r="J51" s="82"/>
      <c r="K51" s="82"/>
      <c r="L51" s="83"/>
    </row>
    <row r="52" spans="1:12" s="13" customFormat="1" ht="33" customHeight="1">
      <c r="A52" s="79"/>
      <c r="B52" s="79"/>
      <c r="C52" s="79"/>
      <c r="D52" s="79" t="s">
        <v>17</v>
      </c>
      <c r="E52" s="79"/>
      <c r="F52" s="84" t="s">
        <v>25</v>
      </c>
      <c r="G52" s="85"/>
      <c r="H52" s="79" t="s">
        <v>20</v>
      </c>
      <c r="I52" s="79"/>
      <c r="J52" s="79"/>
      <c r="K52" s="79"/>
      <c r="L52" s="79"/>
    </row>
    <row r="53" spans="1:12" s="13" customFormat="1" ht="33" customHeight="1">
      <c r="A53" s="79"/>
      <c r="B53" s="79"/>
      <c r="C53" s="79"/>
      <c r="D53" s="14" t="s">
        <v>18</v>
      </c>
      <c r="E53" s="14" t="s">
        <v>19</v>
      </c>
      <c r="F53" s="14" t="s">
        <v>18</v>
      </c>
      <c r="G53" s="14" t="s">
        <v>7</v>
      </c>
      <c r="H53" s="14" t="s">
        <v>24</v>
      </c>
      <c r="I53" s="14" t="s">
        <v>21</v>
      </c>
      <c r="J53" s="14" t="s">
        <v>26</v>
      </c>
      <c r="K53" s="14" t="s">
        <v>22</v>
      </c>
      <c r="L53" s="14" t="s">
        <v>23</v>
      </c>
    </row>
    <row r="54" spans="1:12" s="12" customFormat="1" ht="15.75">
      <c r="A54" s="76" t="str">
        <f>+Nodrosinajums!B12</f>
        <v>Lielie Anspoki</v>
      </c>
      <c r="B54" s="15">
        <v>2008</v>
      </c>
      <c r="C54" s="16"/>
      <c r="D54" s="15">
        <v>3460</v>
      </c>
      <c r="E54" s="17">
        <f t="shared" ref="E54:E55" si="16">D54/365</f>
        <v>9.4794520547945211</v>
      </c>
      <c r="F54" s="15" t="s">
        <v>63</v>
      </c>
      <c r="G54" s="15" t="s">
        <v>63</v>
      </c>
      <c r="H54" s="15" t="s">
        <v>63</v>
      </c>
      <c r="I54" s="15" t="s">
        <v>63</v>
      </c>
      <c r="J54" s="15" t="s">
        <v>63</v>
      </c>
      <c r="K54" s="15" t="s">
        <v>63</v>
      </c>
      <c r="L54" s="15" t="s">
        <v>63</v>
      </c>
    </row>
    <row r="55" spans="1:12" s="12" customFormat="1" ht="15.75">
      <c r="A55" s="77"/>
      <c r="B55" s="15">
        <v>2009</v>
      </c>
      <c r="C55" s="16"/>
      <c r="D55" s="15">
        <v>3610</v>
      </c>
      <c r="E55" s="17">
        <f t="shared" si="16"/>
        <v>9.8904109589041092</v>
      </c>
      <c r="F55" s="15" t="s">
        <v>63</v>
      </c>
      <c r="G55" s="15" t="s">
        <v>63</v>
      </c>
      <c r="H55" s="15" t="s">
        <v>63</v>
      </c>
      <c r="I55" s="15" t="s">
        <v>63</v>
      </c>
      <c r="J55" s="15" t="s">
        <v>63</v>
      </c>
      <c r="K55" s="15" t="s">
        <v>63</v>
      </c>
      <c r="L55" s="15" t="s">
        <v>63</v>
      </c>
    </row>
    <row r="56" spans="1:12" s="12" customFormat="1" ht="15.75">
      <c r="A56" s="78"/>
      <c r="B56" s="15">
        <v>2010</v>
      </c>
      <c r="C56" s="16"/>
      <c r="D56" s="15">
        <v>3490</v>
      </c>
      <c r="E56" s="17">
        <f>D56/365</f>
        <v>9.5616438356164384</v>
      </c>
      <c r="F56" s="15" t="s">
        <v>63</v>
      </c>
      <c r="G56" s="15" t="s">
        <v>63</v>
      </c>
      <c r="H56" s="15" t="s">
        <v>63</v>
      </c>
      <c r="I56" s="15" t="s">
        <v>63</v>
      </c>
      <c r="J56" s="15" t="s">
        <v>63</v>
      </c>
      <c r="K56" s="15" t="s">
        <v>63</v>
      </c>
      <c r="L56" s="15" t="s">
        <v>63</v>
      </c>
    </row>
    <row r="57" spans="1:12" s="12" customFormat="1" ht="5.25" customHeight="1">
      <c r="B57" s="11"/>
    </row>
  </sheetData>
  <mergeCells count="56">
    <mergeCell ref="A54:A56"/>
    <mergeCell ref="A51:A53"/>
    <mergeCell ref="B51:B53"/>
    <mergeCell ref="C51:C53"/>
    <mergeCell ref="D52:E52"/>
    <mergeCell ref="F52:G52"/>
    <mergeCell ref="H52:L52"/>
    <mergeCell ref="A38:A40"/>
    <mergeCell ref="A43:A45"/>
    <mergeCell ref="B43:B45"/>
    <mergeCell ref="C43:C45"/>
    <mergeCell ref="D43:L43"/>
    <mergeCell ref="D44:E44"/>
    <mergeCell ref="F44:G44"/>
    <mergeCell ref="H44:L44"/>
    <mergeCell ref="A46:A48"/>
    <mergeCell ref="A30:A32"/>
    <mergeCell ref="A35:A37"/>
    <mergeCell ref="B35:B37"/>
    <mergeCell ref="C35:C37"/>
    <mergeCell ref="D51:L51"/>
    <mergeCell ref="D35:L35"/>
    <mergeCell ref="D36:E36"/>
    <mergeCell ref="F36:G36"/>
    <mergeCell ref="H36:L36"/>
    <mergeCell ref="A22:A24"/>
    <mergeCell ref="A27:A29"/>
    <mergeCell ref="B27:B29"/>
    <mergeCell ref="C27:C29"/>
    <mergeCell ref="D27:L27"/>
    <mergeCell ref="D28:E28"/>
    <mergeCell ref="F28:G28"/>
    <mergeCell ref="H28:L28"/>
    <mergeCell ref="D4:L4"/>
    <mergeCell ref="D11:L11"/>
    <mergeCell ref="D12:E12"/>
    <mergeCell ref="F12:G12"/>
    <mergeCell ref="H12:L12"/>
    <mergeCell ref="D5:E5"/>
    <mergeCell ref="F5:G5"/>
    <mergeCell ref="H5:L5"/>
    <mergeCell ref="A4:A6"/>
    <mergeCell ref="A7:A9"/>
    <mergeCell ref="A11:A13"/>
    <mergeCell ref="B11:B13"/>
    <mergeCell ref="C11:C13"/>
    <mergeCell ref="B4:B6"/>
    <mergeCell ref="C4:C6"/>
    <mergeCell ref="A14:A16"/>
    <mergeCell ref="A19:A21"/>
    <mergeCell ref="B19:B21"/>
    <mergeCell ref="C19:C21"/>
    <mergeCell ref="D19:L19"/>
    <mergeCell ref="D20:E20"/>
    <mergeCell ref="F20:G20"/>
    <mergeCell ref="H20:L20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  <rowBreaks count="3" manualBreakCount="3">
    <brk id="17" max="16383" man="1"/>
    <brk id="33" max="16383" man="1"/>
    <brk id="4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K15"/>
  <sheetViews>
    <sheetView tabSelected="1" topLeftCell="C4" workbookViewId="0">
      <selection activeCell="M7" sqref="M7:M8"/>
    </sheetView>
  </sheetViews>
  <sheetFormatPr defaultRowHeight="15.75"/>
  <cols>
    <col min="1" max="1" width="6.42578125" style="12" customWidth="1"/>
    <col min="2" max="2" width="13.28515625" style="12" customWidth="1"/>
    <col min="3" max="3" width="14.42578125" style="28" customWidth="1"/>
    <col min="4" max="4" width="14.140625" style="28" customWidth="1"/>
    <col min="5" max="5" width="13.28515625" style="28" customWidth="1"/>
    <col min="6" max="6" width="12.140625" style="28" customWidth="1"/>
    <col min="7" max="7" width="11.5703125" style="28" customWidth="1"/>
    <col min="8" max="8" width="13.140625" style="28" customWidth="1"/>
    <col min="9" max="9" width="12.85546875" style="30" customWidth="1"/>
    <col min="10" max="10" width="11.85546875" style="28" customWidth="1"/>
    <col min="11" max="11" width="9.42578125" style="28" customWidth="1"/>
    <col min="12" max="16384" width="9.140625" style="28"/>
  </cols>
  <sheetData>
    <row r="1" spans="1:11" s="24" customFormat="1" ht="18.75" customHeight="1">
      <c r="A1" s="89" t="s">
        <v>48</v>
      </c>
      <c r="B1" s="89"/>
      <c r="C1" s="89"/>
      <c r="D1" s="89"/>
      <c r="E1" s="89"/>
      <c r="F1" s="89"/>
      <c r="G1" s="89"/>
      <c r="H1" s="89"/>
      <c r="I1" s="89"/>
      <c r="J1" s="89"/>
      <c r="K1" s="89"/>
    </row>
    <row r="2" spans="1:11" s="24" customFormat="1" ht="18.75">
      <c r="A2" s="25" t="str">
        <f>Nodrosinajums!A2</f>
        <v>Preiļu novads</v>
      </c>
      <c r="B2" s="26"/>
      <c r="C2" s="26"/>
      <c r="D2" s="26"/>
      <c r="E2" s="26"/>
      <c r="I2" s="27"/>
    </row>
    <row r="3" spans="1:11" ht="41.25" customHeight="1">
      <c r="A3" s="90" t="s">
        <v>49</v>
      </c>
      <c r="B3" s="90" t="s">
        <v>1</v>
      </c>
      <c r="C3" s="90" t="s">
        <v>50</v>
      </c>
      <c r="D3" s="90"/>
      <c r="E3" s="90"/>
      <c r="F3" s="90" t="s">
        <v>51</v>
      </c>
      <c r="G3" s="90"/>
      <c r="H3" s="90" t="s">
        <v>52</v>
      </c>
      <c r="I3" s="90"/>
      <c r="J3" s="90"/>
      <c r="K3" s="90"/>
    </row>
    <row r="4" spans="1:11" ht="102">
      <c r="A4" s="90"/>
      <c r="B4" s="90"/>
      <c r="C4" s="29" t="s">
        <v>53</v>
      </c>
      <c r="D4" s="29" t="s">
        <v>54</v>
      </c>
      <c r="E4" s="29" t="s">
        <v>55</v>
      </c>
      <c r="F4" s="29" t="s">
        <v>56</v>
      </c>
      <c r="G4" s="29" t="s">
        <v>57</v>
      </c>
      <c r="H4" s="29" t="s">
        <v>58</v>
      </c>
      <c r="I4" s="29" t="s">
        <v>59</v>
      </c>
      <c r="J4" s="29" t="s">
        <v>60</v>
      </c>
      <c r="K4" s="29" t="s">
        <v>61</v>
      </c>
    </row>
    <row r="5" spans="1:11" s="53" customFormat="1" ht="63" customHeight="1">
      <c r="A5" s="36">
        <v>1</v>
      </c>
      <c r="B5" s="36" t="str">
        <f>Nodrosinajums!B6</f>
        <v>Aizkalne</v>
      </c>
      <c r="C5" s="52" t="s">
        <v>81</v>
      </c>
      <c r="D5" s="52" t="s">
        <v>82</v>
      </c>
      <c r="E5" s="52" t="s">
        <v>83</v>
      </c>
      <c r="F5" s="52" t="s">
        <v>84</v>
      </c>
      <c r="G5" s="52" t="s">
        <v>47</v>
      </c>
      <c r="H5" s="52" t="s">
        <v>47</v>
      </c>
      <c r="I5" s="52" t="s">
        <v>47</v>
      </c>
      <c r="J5" s="52" t="s">
        <v>85</v>
      </c>
      <c r="K5" s="52" t="s">
        <v>47</v>
      </c>
    </row>
    <row r="6" spans="1:11" s="53" customFormat="1" ht="38.25">
      <c r="A6" s="36">
        <v>2</v>
      </c>
      <c r="B6" s="36" t="str">
        <f>Nodrosinajums!B7</f>
        <v>Smelteri</v>
      </c>
      <c r="C6" s="36" t="s">
        <v>47</v>
      </c>
      <c r="D6" s="36" t="s">
        <v>47</v>
      </c>
      <c r="E6" s="36" t="s">
        <v>92</v>
      </c>
      <c r="F6" s="36" t="s">
        <v>103</v>
      </c>
      <c r="G6" s="36" t="s">
        <v>62</v>
      </c>
      <c r="H6" s="36" t="s">
        <v>47</v>
      </c>
      <c r="I6" s="36" t="s">
        <v>47</v>
      </c>
      <c r="J6" s="36" t="s">
        <v>70</v>
      </c>
      <c r="K6" s="36" t="s">
        <v>47</v>
      </c>
    </row>
    <row r="7" spans="1:11" s="53" customFormat="1" ht="117.75">
      <c r="A7" s="36">
        <v>3</v>
      </c>
      <c r="B7" s="36" t="str">
        <f>Nodrosinajums!B9</f>
        <v>Līči</v>
      </c>
      <c r="C7" s="52" t="s">
        <v>93</v>
      </c>
      <c r="D7" s="52" t="s">
        <v>47</v>
      </c>
      <c r="E7" s="52" t="s">
        <v>94</v>
      </c>
      <c r="F7" s="52" t="s">
        <v>95</v>
      </c>
      <c r="G7" s="52" t="s">
        <v>62</v>
      </c>
      <c r="H7" s="52" t="s">
        <v>96</v>
      </c>
      <c r="I7" s="52" t="s">
        <v>47</v>
      </c>
      <c r="J7" s="52" t="s">
        <v>97</v>
      </c>
      <c r="K7" s="55" t="s">
        <v>98</v>
      </c>
    </row>
    <row r="8" spans="1:11" s="37" customFormat="1" ht="29.25" customHeight="1">
      <c r="A8" s="36">
        <v>4</v>
      </c>
      <c r="B8" s="36" t="str">
        <f>Nodrosinajums!B10</f>
        <v>Ārdava</v>
      </c>
      <c r="C8" s="86" t="s">
        <v>100</v>
      </c>
      <c r="D8" s="87"/>
      <c r="E8" s="87"/>
      <c r="F8" s="87"/>
      <c r="G8" s="87"/>
      <c r="H8" s="87"/>
      <c r="I8" s="87"/>
      <c r="J8" s="87"/>
      <c r="K8" s="88"/>
    </row>
    <row r="9" spans="1:11" s="53" customFormat="1" ht="45">
      <c r="A9" s="36">
        <v>5</v>
      </c>
      <c r="B9" s="36" t="str">
        <f>Nodrosinajums!B12</f>
        <v>Lielie Anspoki</v>
      </c>
      <c r="C9" s="56" t="s">
        <v>71</v>
      </c>
      <c r="D9" s="56" t="s">
        <v>72</v>
      </c>
      <c r="E9" s="56" t="s">
        <v>73</v>
      </c>
      <c r="F9" s="56" t="s">
        <v>74</v>
      </c>
      <c r="G9" s="56" t="s">
        <v>64</v>
      </c>
      <c r="H9" s="56" t="s">
        <v>75</v>
      </c>
      <c r="I9" s="56" t="s">
        <v>76</v>
      </c>
      <c r="J9" s="56" t="s">
        <v>70</v>
      </c>
      <c r="K9" s="56" t="s">
        <v>47</v>
      </c>
    </row>
    <row r="14" spans="1:11" ht="36" customHeight="1"/>
    <row r="15" spans="1:11" ht="15.75" customHeight="1">
      <c r="F15" s="35"/>
    </row>
  </sheetData>
  <mergeCells count="7">
    <mergeCell ref="C8:K8"/>
    <mergeCell ref="A1:K1"/>
    <mergeCell ref="A3:A4"/>
    <mergeCell ref="B3:B4"/>
    <mergeCell ref="C3:E3"/>
    <mergeCell ref="F3:G3"/>
    <mergeCell ref="H3:K3"/>
  </mergeCells>
  <printOptions horizontalCentered="1"/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Nodrosinajums</vt:lpstr>
      <vt:lpstr>Pakalpoj-sn</vt:lpstr>
      <vt:lpstr>U-K-apjomi</vt:lpstr>
      <vt:lpstr>Probl-risin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2012-02-13T13:58:12Z</cp:lastPrinted>
  <dcterms:created xsi:type="dcterms:W3CDTF">2011-12-13T13:06:12Z</dcterms:created>
  <dcterms:modified xsi:type="dcterms:W3CDTF">2012-02-13T13:58:17Z</dcterms:modified>
</cp:coreProperties>
</file>