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F6" i="5"/>
  <c r="F18" i="3"/>
  <c r="F17"/>
  <c r="F16"/>
  <c r="J18"/>
  <c r="J17"/>
  <c r="J16"/>
  <c r="H17"/>
  <c r="H16"/>
  <c r="I16" s="1"/>
  <c r="H9"/>
  <c r="H8"/>
  <c r="H7"/>
  <c r="F9"/>
  <c r="F8"/>
  <c r="F7"/>
  <c r="D9"/>
  <c r="D8"/>
  <c r="D7"/>
  <c r="B9"/>
  <c r="B8"/>
  <c r="B7"/>
  <c r="H6" i="2"/>
  <c r="I6" s="1"/>
  <c r="L6" i="1"/>
  <c r="J6"/>
  <c r="H6"/>
  <c r="E6"/>
  <c r="A2" i="5"/>
  <c r="A2" i="4"/>
  <c r="B9"/>
  <c r="B8"/>
  <c r="B7"/>
  <c r="B6"/>
  <c r="B6" i="5" s="1"/>
  <c r="H24" i="2"/>
  <c r="I24" s="1"/>
  <c r="H22"/>
  <c r="I22" s="1"/>
  <c r="H20"/>
  <c r="I20" s="1"/>
  <c r="H14"/>
  <c r="I14" s="1"/>
  <c r="G18" i="3"/>
  <c r="G17"/>
  <c r="G16"/>
  <c r="G15"/>
  <c r="I18"/>
  <c r="I17"/>
  <c r="I9"/>
  <c r="I8"/>
  <c r="I7"/>
  <c r="E8"/>
  <c r="E7"/>
  <c r="C8"/>
  <c r="C7"/>
  <c r="B24" i="2"/>
  <c r="B22"/>
  <c r="B20"/>
  <c r="B18"/>
  <c r="B16"/>
  <c r="B14"/>
  <c r="B12"/>
  <c r="B10"/>
  <c r="B8"/>
  <c r="B5"/>
  <c r="B29" i="1"/>
  <c r="B28"/>
  <c r="B27"/>
  <c r="B26"/>
  <c r="B25"/>
  <c r="B24"/>
  <c r="B23"/>
  <c r="B22"/>
  <c r="B21"/>
  <c r="B20"/>
  <c r="A3" i="3" s="1"/>
  <c r="M15" i="1"/>
  <c r="M13"/>
  <c r="M10"/>
  <c r="H18" i="2"/>
  <c r="I18" s="1"/>
  <c r="H16"/>
  <c r="I16" s="1"/>
  <c r="M14" i="1"/>
  <c r="M11"/>
  <c r="I15"/>
  <c r="I14"/>
  <c r="I13"/>
  <c r="I12"/>
  <c r="I11"/>
  <c r="I10"/>
  <c r="H8" i="2"/>
  <c r="I8" s="1"/>
  <c r="H10"/>
  <c r="I10" s="1"/>
  <c r="H12"/>
  <c r="I12" s="1"/>
  <c r="M6" i="1" l="1"/>
  <c r="M12"/>
  <c r="G7" i="3"/>
  <c r="J7"/>
  <c r="G9"/>
  <c r="J9"/>
  <c r="J8"/>
  <c r="G8"/>
  <c r="C18" i="2"/>
  <c r="C16" s="1"/>
  <c r="C14" s="1"/>
  <c r="C12" s="1"/>
  <c r="C10" s="1"/>
  <c r="K15" i="1" l="1"/>
  <c r="K14"/>
  <c r="K13"/>
  <c r="K12"/>
  <c r="K11"/>
  <c r="K10"/>
  <c r="G15"/>
  <c r="G14"/>
  <c r="G13"/>
  <c r="G12"/>
  <c r="G11"/>
  <c r="G10"/>
  <c r="H5" i="2"/>
  <c r="I5" s="1"/>
  <c r="I6" i="1"/>
  <c r="C9" i="3"/>
  <c r="A2" i="2"/>
  <c r="A2" i="3" s="1"/>
  <c r="K6" i="1" l="1"/>
  <c r="G6"/>
  <c r="E9" i="3"/>
</calcChain>
</file>

<file path=xl/sharedStrings.xml><?xml version="1.0" encoding="utf-8"?>
<sst xmlns="http://schemas.openxmlformats.org/spreadsheetml/2006/main" count="166" uniqueCount="89">
  <si>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</si>
  <si>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</si>
  <si>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</si>
  <si>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</si>
  <si>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</si>
  <si>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</si>
  <si>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</si>
  <si>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</si>
  <si>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</si>
  <si>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</si>
  <si>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</si>
  <si>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</si>
  <si>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</si>
  <si>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</si>
  <si>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</si>
  <si>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</si>
  <si>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</si>
  <si>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</si>
  <si>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</si>
  <si>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</si>
  <si>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</si>
  <si>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</si>
  <si>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</si>
  <si>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</si>
  <si>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</si>
  <si>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</si>
  <si>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</si>
  <si>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</si>
  <si>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</si>
  <si>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</si>
  <si>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</si>
  <si>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</si>
  <si>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</si>
  <si>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</si>
  <si>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</si>
  <si>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</si>
  <si>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</si>
  <si>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</si>
  <si>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</si>
  <si>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</si>
  <si>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</si>
  <si>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</si>
  <si>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</si>
  <si>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Iedzī-votāji</t>
  </si>
  <si>
    <t>Uzņē-mumi</t>
  </si>
  <si>
    <t>-</t>
  </si>
  <si>
    <t>U,K</t>
  </si>
  <si>
    <t>Uzņē-mumu skaits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</si>
  <si>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</si>
  <si>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</si>
  <si>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</si>
  <si>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</si>
  <si>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</si>
  <si>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</si>
  <si>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</si>
  <si>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</si>
  <si>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</si>
  <si>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</si>
  <si>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</si>
  <si>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</si>
  <si>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</si>
  <si>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</si>
  <si>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</si>
  <si>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</si>
  <si>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</si>
  <si>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Salaspils novads</t>
  </si>
  <si>
    <t>Acone</t>
  </si>
  <si>
    <t>Tilderi</t>
  </si>
  <si>
    <t>Dole</t>
  </si>
  <si>
    <t>Piķurgas</t>
  </si>
  <si>
    <t>SIA "Valgums-S"</t>
  </si>
  <si>
    <t>Salaspils novada pašvaldības uzņēmums</t>
  </si>
  <si>
    <t>Regulatora izdota licence, apstiprināti tarifi un līgums ar pašvaldību</t>
  </si>
  <si>
    <t>U</t>
  </si>
  <si>
    <t>K</t>
  </si>
  <si>
    <t>TEC-2</t>
  </si>
  <si>
    <t>Latvenergo uzņēmums</t>
  </si>
  <si>
    <t>B kategorijas piesārņojošas darbības atļauja.</t>
  </si>
  <si>
    <t>Kontaktpersona: Edīte Zviedre, SIA "Valgums-S" projektu vadītāja, tel. 20220300, 66116745; e-pasts pv@valgums-s.apollo.lv</t>
  </si>
  <si>
    <t>Fe=1,4 mg/l</t>
  </si>
  <si>
    <t>Fe=0,04 mg/l</t>
  </si>
  <si>
    <t>Fe=0,11 mg/l</t>
  </si>
  <si>
    <t>Notekūdeņi tiek novadīti Rīgas pilsētas kanalizācijas sistēmā.</t>
  </si>
  <si>
    <t>Acones ciema artēziskā aka nr. 1, P101500, Aconē, granīta ielā 25/1. Tehn.stāvoklis slikts.</t>
  </si>
  <si>
    <t>L=490 m, izzaru sistēma, nav sacilpojuma, tehn.stāvoklis slikts.</t>
  </si>
  <si>
    <t>Acones ciema atdzelžošanas stacija: slēgti filtri, 2 gab., dozators, verificēts ūdens skaitītājs. USS tehn.stācoklis slikts.</t>
  </si>
  <si>
    <t>nav</t>
  </si>
  <si>
    <t>L=592 m, tehn.stāvoklis apmierinošs.</t>
  </si>
  <si>
    <t xml:space="preserve">(1)USS rekonstrukcija (2)Ūdensapgādes tīklu rekonstrukcija, L=490 m. (3)Jauna urbuma izbūve. 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</si>
</sst>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17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9" fontId="2" fillId="0" borderId="2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9" fontId="2" fillId="0" borderId="1" xfId="1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vertical="top"/>
    </xf>
    <xf numFmtId="0" fontId="2" fillId="0" borderId="11" xfId="0" applyFont="1" applyFill="1" applyBorder="1" applyAlignment="1">
      <alignment horizontal="right" vertical="top"/>
    </xf>
    <xf numFmtId="0" fontId="2" fillId="0" borderId="11" xfId="0" applyFont="1" applyFill="1" applyBorder="1" applyAlignment="1">
      <alignment vertical="top"/>
    </xf>
    <xf numFmtId="0" fontId="0" fillId="0" borderId="10" xfId="0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49" fontId="2" fillId="0" borderId="0" xfId="0" applyNumberFormat="1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vertical="top" wrapText="1"/>
    </xf>
    <xf numFmtId="0" fontId="10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0" fontId="0" fillId="0" borderId="14" xfId="0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2" fillId="0" borderId="7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Fill="1" applyBorder="1"/>
    <xf numFmtId="165" fontId="2" fillId="0" borderId="1" xfId="0" applyNumberFormat="1" applyFont="1" applyFill="1" applyBorder="1"/>
    <xf numFmtId="164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"/>
  <sheetViews>
    <sheetView topLeftCell="A4" workbookViewId="0">
      <selection activeCell="J17" sqref="J17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3" ht="18.75">
      <c r="A2" s="9" t="s">
        <v>65</v>
      </c>
    </row>
    <row r="3" spans="1:13" s="7" customFormat="1" ht="36" customHeight="1">
      <c r="A3" s="65" t="s">
        <v>0</v>
      </c>
      <c r="B3" s="65" t="s">
        <v>1</v>
      </c>
      <c r="C3" s="65" t="s">
        <v>2</v>
      </c>
      <c r="D3" s="65"/>
      <c r="E3" s="65"/>
      <c r="F3" s="65" t="s">
        <v>3</v>
      </c>
      <c r="G3" s="65"/>
      <c r="H3" s="65"/>
      <c r="I3" s="65"/>
      <c r="J3" s="65" t="s">
        <v>8</v>
      </c>
      <c r="K3" s="65"/>
      <c r="L3" s="65"/>
      <c r="M3" s="65"/>
    </row>
    <row r="4" spans="1:13" ht="31.5" customHeight="1">
      <c r="A4" s="69"/>
      <c r="B4" s="70"/>
      <c r="C4" s="66" t="s">
        <v>29</v>
      </c>
      <c r="D4" s="66" t="s">
        <v>30</v>
      </c>
      <c r="E4" s="66" t="s">
        <v>31</v>
      </c>
      <c r="F4" s="66" t="s">
        <v>4</v>
      </c>
      <c r="G4" s="66"/>
      <c r="H4" s="67" t="s">
        <v>5</v>
      </c>
      <c r="I4" s="68"/>
      <c r="J4" s="66" t="s">
        <v>4</v>
      </c>
      <c r="K4" s="66"/>
      <c r="L4" s="67" t="s">
        <v>5</v>
      </c>
      <c r="M4" s="68"/>
    </row>
    <row r="5" spans="1:13">
      <c r="A5" s="70"/>
      <c r="B5" s="70"/>
      <c r="C5" s="71"/>
      <c r="D5" s="71"/>
      <c r="E5" s="71"/>
      <c r="F5" s="40" t="s">
        <v>6</v>
      </c>
      <c r="G5" s="40" t="s">
        <v>7</v>
      </c>
      <c r="H5" s="40" t="s">
        <v>6</v>
      </c>
      <c r="I5" s="40" t="s">
        <v>7</v>
      </c>
      <c r="J5" s="40" t="s">
        <v>6</v>
      </c>
      <c r="K5" s="40" t="s">
        <v>7</v>
      </c>
      <c r="L5" s="40" t="s">
        <v>6</v>
      </c>
      <c r="M5" s="40" t="s">
        <v>7</v>
      </c>
    </row>
    <row r="6" spans="1:13">
      <c r="A6" s="40">
        <v>1</v>
      </c>
      <c r="B6" s="54" t="s">
        <v>66</v>
      </c>
      <c r="C6" s="39">
        <v>754</v>
      </c>
      <c r="D6" s="39">
        <v>751</v>
      </c>
      <c r="E6" s="39">
        <f>+D6</f>
        <v>751</v>
      </c>
      <c r="F6" s="39">
        <v>677</v>
      </c>
      <c r="G6" s="10">
        <f>+F6/E6</f>
        <v>0.90146471371504655</v>
      </c>
      <c r="H6" s="40">
        <f>+F6</f>
        <v>677</v>
      </c>
      <c r="I6" s="10">
        <f>+H6/E6</f>
        <v>0.90146471371504655</v>
      </c>
      <c r="J6" s="39">
        <f>+F6</f>
        <v>677</v>
      </c>
      <c r="K6" s="10">
        <f>+J6/E6</f>
        <v>0.90146471371504655</v>
      </c>
      <c r="L6" s="40">
        <f>+J6</f>
        <v>677</v>
      </c>
      <c r="M6" s="11">
        <f t="shared" ref="M6:M15" si="0">L6/E6</f>
        <v>0.90146471371504655</v>
      </c>
    </row>
    <row r="7" spans="1:13">
      <c r="A7" s="40">
        <v>2</v>
      </c>
      <c r="B7" s="54" t="s">
        <v>67</v>
      </c>
      <c r="C7" s="39">
        <v>637</v>
      </c>
      <c r="D7" s="39">
        <v>810</v>
      </c>
      <c r="E7" s="53" t="s">
        <v>45</v>
      </c>
      <c r="F7" s="53" t="s">
        <v>45</v>
      </c>
      <c r="G7" s="53" t="s">
        <v>45</v>
      </c>
      <c r="H7" s="53" t="s">
        <v>45</v>
      </c>
      <c r="I7" s="53" t="s">
        <v>45</v>
      </c>
      <c r="J7" s="53" t="s">
        <v>45</v>
      </c>
      <c r="K7" s="53" t="s">
        <v>45</v>
      </c>
      <c r="L7" s="53" t="s">
        <v>45</v>
      </c>
      <c r="M7" s="53" t="s">
        <v>45</v>
      </c>
    </row>
    <row r="8" spans="1:13">
      <c r="A8" s="40">
        <v>3</v>
      </c>
      <c r="B8" s="54" t="s">
        <v>68</v>
      </c>
      <c r="C8" s="39">
        <v>295</v>
      </c>
      <c r="D8" s="39">
        <v>312</v>
      </c>
      <c r="E8" s="53" t="s">
        <v>45</v>
      </c>
      <c r="F8" s="53" t="s">
        <v>45</v>
      </c>
      <c r="G8" s="53" t="s">
        <v>45</v>
      </c>
      <c r="H8" s="53" t="s">
        <v>45</v>
      </c>
      <c r="I8" s="53" t="s">
        <v>45</v>
      </c>
      <c r="J8" s="53" t="s">
        <v>45</v>
      </c>
      <c r="K8" s="53" t="s">
        <v>45</v>
      </c>
      <c r="L8" s="53" t="s">
        <v>45</v>
      </c>
      <c r="M8" s="53" t="s">
        <v>45</v>
      </c>
    </row>
    <row r="9" spans="1:13">
      <c r="A9" s="40">
        <v>4</v>
      </c>
      <c r="B9" s="54" t="s">
        <v>69</v>
      </c>
      <c r="C9" s="39">
        <v>248</v>
      </c>
      <c r="D9" s="39">
        <v>236</v>
      </c>
      <c r="E9" s="53" t="s">
        <v>45</v>
      </c>
      <c r="F9" s="53" t="s">
        <v>45</v>
      </c>
      <c r="G9" s="53" t="s">
        <v>45</v>
      </c>
      <c r="H9" s="53" t="s">
        <v>45</v>
      </c>
      <c r="I9" s="53" t="s">
        <v>45</v>
      </c>
      <c r="J9" s="53" t="s">
        <v>45</v>
      </c>
      <c r="K9" s="53" t="s">
        <v>45</v>
      </c>
      <c r="L9" s="53" t="s">
        <v>45</v>
      </c>
      <c r="M9" s="53" t="s">
        <v>45</v>
      </c>
    </row>
    <row r="10" spans="1:13" hidden="1">
      <c r="A10" s="40">
        <v>5</v>
      </c>
      <c r="B10" s="39"/>
      <c r="C10" s="39"/>
      <c r="D10" s="39"/>
      <c r="E10" s="39"/>
      <c r="F10" s="39"/>
      <c r="G10" s="10" t="e">
        <f t="shared" ref="G10:G15" si="1">+F10/E10</f>
        <v>#DIV/0!</v>
      </c>
      <c r="H10" s="40"/>
      <c r="I10" s="10" t="e">
        <f t="shared" ref="I10:I15" si="2">+H10/E10</f>
        <v>#DIV/0!</v>
      </c>
      <c r="J10" s="39"/>
      <c r="K10" s="10" t="e">
        <f t="shared" ref="K10:K15" si="3">+J10/E10</f>
        <v>#DIV/0!</v>
      </c>
      <c r="L10" s="40"/>
      <c r="M10" s="11" t="e">
        <f t="shared" si="0"/>
        <v>#DIV/0!</v>
      </c>
    </row>
    <row r="11" spans="1:13" hidden="1">
      <c r="A11" s="40">
        <v>6</v>
      </c>
      <c r="B11" s="39"/>
      <c r="C11" s="39"/>
      <c r="D11" s="40"/>
      <c r="E11" s="39"/>
      <c r="F11" s="39"/>
      <c r="G11" s="10" t="e">
        <f t="shared" si="1"/>
        <v>#DIV/0!</v>
      </c>
      <c r="H11" s="40"/>
      <c r="I11" s="10" t="e">
        <f t="shared" si="2"/>
        <v>#DIV/0!</v>
      </c>
      <c r="J11" s="39"/>
      <c r="K11" s="10" t="e">
        <f t="shared" si="3"/>
        <v>#DIV/0!</v>
      </c>
      <c r="L11" s="40"/>
      <c r="M11" s="11" t="e">
        <f t="shared" si="0"/>
        <v>#DIV/0!</v>
      </c>
    </row>
    <row r="12" spans="1:13" hidden="1">
      <c r="A12" s="40">
        <v>7</v>
      </c>
      <c r="B12" s="39"/>
      <c r="C12" s="39"/>
      <c r="D12" s="39"/>
      <c r="E12" s="39"/>
      <c r="F12" s="39"/>
      <c r="G12" s="10" t="e">
        <f t="shared" si="1"/>
        <v>#DIV/0!</v>
      </c>
      <c r="H12" s="40"/>
      <c r="I12" s="10" t="e">
        <f t="shared" si="2"/>
        <v>#DIV/0!</v>
      </c>
      <c r="J12" s="39"/>
      <c r="K12" s="10" t="e">
        <f t="shared" si="3"/>
        <v>#DIV/0!</v>
      </c>
      <c r="L12" s="40"/>
      <c r="M12" s="11" t="e">
        <f t="shared" si="0"/>
        <v>#DIV/0!</v>
      </c>
    </row>
    <row r="13" spans="1:13" hidden="1">
      <c r="A13" s="40">
        <v>8</v>
      </c>
      <c r="B13" s="39"/>
      <c r="C13" s="39"/>
      <c r="D13" s="39"/>
      <c r="E13" s="39"/>
      <c r="F13" s="39"/>
      <c r="G13" s="10" t="e">
        <f t="shared" si="1"/>
        <v>#DIV/0!</v>
      </c>
      <c r="H13" s="40"/>
      <c r="I13" s="10" t="e">
        <f t="shared" si="2"/>
        <v>#DIV/0!</v>
      </c>
      <c r="J13" s="39"/>
      <c r="K13" s="10" t="e">
        <f t="shared" si="3"/>
        <v>#DIV/0!</v>
      </c>
      <c r="L13" s="40"/>
      <c r="M13" s="11" t="e">
        <f t="shared" si="0"/>
        <v>#DIV/0!</v>
      </c>
    </row>
    <row r="14" spans="1:13" s="35" customFormat="1" hidden="1">
      <c r="A14" s="32">
        <v>9</v>
      </c>
      <c r="B14" s="51"/>
      <c r="C14" s="51"/>
      <c r="D14" s="51"/>
      <c r="E14" s="51"/>
      <c r="F14" s="51"/>
      <c r="G14" s="36" t="e">
        <f t="shared" si="1"/>
        <v>#DIV/0!</v>
      </c>
      <c r="H14" s="32"/>
      <c r="I14" s="10" t="e">
        <f t="shared" si="2"/>
        <v>#DIV/0!</v>
      </c>
      <c r="J14" s="51"/>
      <c r="K14" s="36" t="e">
        <f t="shared" si="3"/>
        <v>#DIV/0!</v>
      </c>
      <c r="L14" s="32"/>
      <c r="M14" s="11" t="e">
        <f t="shared" si="0"/>
        <v>#DIV/0!</v>
      </c>
    </row>
    <row r="15" spans="1:13" hidden="1">
      <c r="A15" s="40">
        <v>10</v>
      </c>
      <c r="B15" s="39"/>
      <c r="C15" s="39"/>
      <c r="D15" s="39"/>
      <c r="E15" s="39"/>
      <c r="F15" s="39"/>
      <c r="G15" s="10" t="e">
        <f t="shared" si="1"/>
        <v>#DIV/0!</v>
      </c>
      <c r="H15" s="40"/>
      <c r="I15" s="10" t="e">
        <f t="shared" si="2"/>
        <v>#DIV/0!</v>
      </c>
      <c r="J15" s="39"/>
      <c r="K15" s="10" t="e">
        <f t="shared" si="3"/>
        <v>#DIV/0!</v>
      </c>
      <c r="L15" s="40"/>
      <c r="M15" s="11" t="e">
        <f t="shared" si="0"/>
        <v>#DIV/0!</v>
      </c>
    </row>
    <row r="16" spans="1:13" ht="9" customHeight="1"/>
    <row r="17" spans="1:10" ht="35.25" customHeight="1">
      <c r="A17" s="65" t="s">
        <v>0</v>
      </c>
      <c r="B17" s="65" t="s">
        <v>1</v>
      </c>
      <c r="C17" s="66" t="s">
        <v>36</v>
      </c>
      <c r="D17" s="66"/>
      <c r="E17" s="66"/>
      <c r="F17" s="71"/>
      <c r="G17" s="67" t="s">
        <v>38</v>
      </c>
      <c r="H17" s="74"/>
      <c r="I17" s="68"/>
    </row>
    <row r="18" spans="1:10">
      <c r="A18" s="69"/>
      <c r="B18" s="70"/>
      <c r="C18" s="67" t="s">
        <v>10</v>
      </c>
      <c r="D18" s="72"/>
      <c r="E18" s="67" t="s">
        <v>11</v>
      </c>
      <c r="F18" s="73"/>
      <c r="G18" s="75" t="s">
        <v>43</v>
      </c>
      <c r="H18" s="75" t="s">
        <v>39</v>
      </c>
      <c r="I18" s="75" t="s">
        <v>44</v>
      </c>
    </row>
    <row r="19" spans="1:10" ht="47.25">
      <c r="A19" s="70"/>
      <c r="B19" s="70"/>
      <c r="C19" s="40" t="s">
        <v>37</v>
      </c>
      <c r="D19" s="40" t="s">
        <v>47</v>
      </c>
      <c r="E19" s="40" t="s">
        <v>37</v>
      </c>
      <c r="F19" s="40" t="s">
        <v>47</v>
      </c>
      <c r="G19" s="76"/>
      <c r="H19" s="76"/>
      <c r="I19" s="76"/>
    </row>
    <row r="20" spans="1:10">
      <c r="A20" s="40">
        <v>1</v>
      </c>
      <c r="B20" s="39" t="str">
        <f>+B6</f>
        <v>Acone</v>
      </c>
      <c r="C20" s="53" t="s">
        <v>45</v>
      </c>
      <c r="D20" s="40">
        <v>2</v>
      </c>
      <c r="E20" s="53" t="s">
        <v>45</v>
      </c>
      <c r="F20" s="40">
        <v>2</v>
      </c>
      <c r="G20" s="11">
        <v>1</v>
      </c>
      <c r="H20" s="11" t="s">
        <v>45</v>
      </c>
      <c r="I20" s="11">
        <v>1</v>
      </c>
      <c r="J20" s="12"/>
    </row>
    <row r="21" spans="1:10" hidden="1">
      <c r="A21" s="40">
        <v>2</v>
      </c>
      <c r="B21" s="39" t="str">
        <f t="shared" ref="B21:B29" si="4">+B7</f>
        <v>Tilderi</v>
      </c>
      <c r="C21" s="40"/>
      <c r="D21" s="40"/>
      <c r="E21" s="40"/>
      <c r="F21" s="40"/>
      <c r="G21" s="11"/>
      <c r="H21" s="11"/>
      <c r="I21" s="11"/>
      <c r="J21" s="12"/>
    </row>
    <row r="22" spans="1:10" hidden="1">
      <c r="A22" s="40">
        <v>3</v>
      </c>
      <c r="B22" s="39" t="str">
        <f t="shared" si="4"/>
        <v>Dole</v>
      </c>
      <c r="C22" s="40"/>
      <c r="D22" s="40"/>
      <c r="E22" s="40"/>
      <c r="F22" s="40"/>
      <c r="G22" s="11"/>
      <c r="H22" s="11"/>
      <c r="I22" s="11"/>
      <c r="J22" s="12"/>
    </row>
    <row r="23" spans="1:10" hidden="1">
      <c r="A23" s="40">
        <v>4</v>
      </c>
      <c r="B23" s="39" t="str">
        <f t="shared" si="4"/>
        <v>Piķurgas</v>
      </c>
      <c r="C23" s="40"/>
      <c r="D23" s="40"/>
      <c r="E23" s="40"/>
      <c r="F23" s="40"/>
      <c r="G23" s="11"/>
      <c r="H23" s="11"/>
      <c r="I23" s="11"/>
      <c r="J23" s="12"/>
    </row>
    <row r="24" spans="1:10" hidden="1">
      <c r="A24" s="40">
        <v>5</v>
      </c>
      <c r="B24" s="39">
        <f t="shared" si="4"/>
        <v>0</v>
      </c>
      <c r="C24" s="40"/>
      <c r="D24" s="40"/>
      <c r="E24" s="40"/>
      <c r="F24" s="40"/>
      <c r="G24" s="11"/>
      <c r="H24" s="11"/>
      <c r="I24" s="11"/>
      <c r="J24" s="12"/>
    </row>
    <row r="25" spans="1:10" hidden="1">
      <c r="A25" s="40">
        <v>6</v>
      </c>
      <c r="B25" s="39">
        <f t="shared" si="4"/>
        <v>0</v>
      </c>
      <c r="C25" s="40"/>
      <c r="D25" s="40"/>
      <c r="E25" s="40"/>
      <c r="F25" s="40"/>
      <c r="G25" s="11"/>
      <c r="H25" s="11"/>
      <c r="I25" s="11"/>
    </row>
    <row r="26" spans="1:10" hidden="1">
      <c r="A26" s="40">
        <v>7</v>
      </c>
      <c r="B26" s="39">
        <f t="shared" si="4"/>
        <v>0</v>
      </c>
      <c r="C26" s="40"/>
      <c r="D26" s="40"/>
      <c r="E26" s="40"/>
      <c r="F26" s="40"/>
      <c r="G26" s="43"/>
      <c r="H26" s="40"/>
      <c r="I26" s="11"/>
    </row>
    <row r="27" spans="1:10" hidden="1">
      <c r="A27" s="40">
        <v>8</v>
      </c>
      <c r="B27" s="39">
        <f t="shared" si="4"/>
        <v>0</v>
      </c>
      <c r="C27" s="40"/>
      <c r="D27" s="40"/>
      <c r="E27" s="40"/>
      <c r="F27" s="40"/>
      <c r="G27" s="43"/>
      <c r="H27" s="11"/>
      <c r="I27" s="11"/>
    </row>
    <row r="28" spans="1:10" hidden="1">
      <c r="A28" s="40">
        <v>9</v>
      </c>
      <c r="B28" s="39">
        <f t="shared" si="4"/>
        <v>0</v>
      </c>
      <c r="C28" s="40"/>
      <c r="D28" s="40"/>
      <c r="E28" s="40"/>
      <c r="F28" s="40"/>
      <c r="G28" s="43"/>
      <c r="H28" s="11"/>
      <c r="I28" s="11"/>
    </row>
    <row r="29" spans="1:10" s="38" customFormat="1" hidden="1">
      <c r="A29" s="37">
        <v>10</v>
      </c>
      <c r="B29" s="39">
        <f t="shared" si="4"/>
        <v>0</v>
      </c>
      <c r="C29" s="40"/>
      <c r="D29" s="40"/>
      <c r="E29" s="40"/>
      <c r="F29" s="40"/>
      <c r="G29" s="11"/>
      <c r="H29" s="40"/>
      <c r="I29" s="43"/>
    </row>
  </sheetData>
  <mergeCells count="22">
    <mergeCell ref="A17:A19"/>
    <mergeCell ref="B17:B19"/>
    <mergeCell ref="E4:E5"/>
    <mergeCell ref="J3:M3"/>
    <mergeCell ref="J4:K4"/>
    <mergeCell ref="L4:M4"/>
    <mergeCell ref="D4:D5"/>
    <mergeCell ref="C17:F17"/>
    <mergeCell ref="C18:D18"/>
    <mergeCell ref="E18:F18"/>
    <mergeCell ref="G17:I17"/>
    <mergeCell ref="G18:G19"/>
    <mergeCell ref="H18:H19"/>
    <mergeCell ref="I18:I19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5"/>
  <sheetViews>
    <sheetView topLeftCell="A3" workbookViewId="0">
      <selection activeCell="B26" sqref="B26"/>
    </sheetView>
  </sheetViews>
  <sheetFormatPr defaultRowHeight="15.75"/>
  <cols>
    <col min="1" max="1" width="6" style="14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6.710937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33</v>
      </c>
    </row>
    <row r="2" spans="1:10" ht="18.75">
      <c r="A2" s="13" t="str">
        <f>+Nodrosinajums!A2</f>
        <v>Salaspils novads</v>
      </c>
    </row>
    <row r="3" spans="1:10" s="7" customFormat="1" ht="39.75" customHeight="1">
      <c r="A3" s="75" t="s">
        <v>0</v>
      </c>
      <c r="B3" s="75" t="s">
        <v>1</v>
      </c>
      <c r="C3" s="75"/>
      <c r="D3" s="85" t="s">
        <v>9</v>
      </c>
      <c r="E3" s="86"/>
      <c r="F3" s="82" t="s">
        <v>12</v>
      </c>
      <c r="G3" s="83"/>
      <c r="H3" s="83"/>
      <c r="I3" s="83"/>
      <c r="J3" s="84"/>
    </row>
    <row r="4" spans="1:10" ht="34.5" customHeight="1">
      <c r="A4" s="80"/>
      <c r="B4" s="81"/>
      <c r="C4" s="92"/>
      <c r="D4" s="87"/>
      <c r="E4" s="88"/>
      <c r="F4" s="31" t="s">
        <v>13</v>
      </c>
      <c r="G4" s="31" t="s">
        <v>34</v>
      </c>
      <c r="H4" s="31" t="s">
        <v>14</v>
      </c>
      <c r="I4" s="67" t="s">
        <v>15</v>
      </c>
      <c r="J4" s="72"/>
    </row>
    <row r="5" spans="1:10" s="35" customFormat="1" ht="49.5" customHeight="1">
      <c r="A5" s="32">
        <v>1</v>
      </c>
      <c r="B5" s="55" t="str">
        <f>+Nodrosinajums!B6</f>
        <v>Acone</v>
      </c>
      <c r="C5" s="55" t="s">
        <v>73</v>
      </c>
      <c r="D5" s="89" t="s">
        <v>70</v>
      </c>
      <c r="E5" s="90"/>
      <c r="F5" s="55" t="s">
        <v>71</v>
      </c>
      <c r="G5" s="55" t="s">
        <v>72</v>
      </c>
      <c r="H5" s="55" t="str">
        <f t="shared" ref="H5:H20" si="0">+D5</f>
        <v>SIA "Valgums-S"</v>
      </c>
      <c r="I5" s="89" t="str">
        <f t="shared" ref="I5:I24" si="1">+H5</f>
        <v>SIA "Valgums-S"</v>
      </c>
      <c r="J5" s="91"/>
    </row>
    <row r="6" spans="1:10" s="35" customFormat="1" ht="49.5" customHeight="1">
      <c r="A6" s="58"/>
      <c r="B6" s="59"/>
      <c r="C6" s="59" t="s">
        <v>74</v>
      </c>
      <c r="D6" s="77" t="s">
        <v>75</v>
      </c>
      <c r="E6" s="78"/>
      <c r="F6" s="59" t="s">
        <v>76</v>
      </c>
      <c r="G6" s="59" t="s">
        <v>77</v>
      </c>
      <c r="H6" s="59" t="str">
        <f t="shared" ref="H6" si="2">+D6</f>
        <v>TEC-2</v>
      </c>
      <c r="I6" s="77" t="str">
        <f t="shared" ref="I6" si="3">+H6</f>
        <v>TEC-2</v>
      </c>
      <c r="J6" s="79"/>
    </row>
    <row r="7" spans="1:10" s="50" customFormat="1" ht="18" customHeight="1">
      <c r="A7" s="45"/>
      <c r="B7" s="46" t="s">
        <v>78</v>
      </c>
      <c r="C7" s="47"/>
      <c r="D7" s="48"/>
      <c r="E7" s="48"/>
      <c r="F7" s="48"/>
      <c r="G7" s="48"/>
      <c r="H7" s="48"/>
      <c r="I7" s="48"/>
      <c r="J7" s="49"/>
    </row>
    <row r="8" spans="1:10" s="35" customFormat="1" ht="65.25" hidden="1" customHeight="1">
      <c r="A8" s="32">
        <v>2</v>
      </c>
      <c r="B8" s="33" t="str">
        <f>+Nodrosinajums!B7</f>
        <v>Tilderi</v>
      </c>
      <c r="C8" s="34" t="s">
        <v>46</v>
      </c>
      <c r="D8" s="89"/>
      <c r="E8" s="90"/>
      <c r="F8" s="33"/>
      <c r="G8" s="41"/>
      <c r="H8" s="33">
        <f t="shared" si="0"/>
        <v>0</v>
      </c>
      <c r="I8" s="89">
        <f t="shared" si="1"/>
        <v>0</v>
      </c>
      <c r="J8" s="91"/>
    </row>
    <row r="9" spans="1:10" s="50" customFormat="1" ht="18" hidden="1" customHeight="1">
      <c r="A9" s="45"/>
      <c r="B9" s="46"/>
      <c r="C9" s="47"/>
      <c r="D9" s="48"/>
      <c r="E9" s="48"/>
      <c r="F9" s="48"/>
      <c r="G9" s="48"/>
      <c r="H9" s="48"/>
      <c r="I9" s="48"/>
      <c r="J9" s="49"/>
    </row>
    <row r="10" spans="1:10" s="35" customFormat="1" ht="35.25" hidden="1" customHeight="1">
      <c r="A10" s="32">
        <v>3</v>
      </c>
      <c r="B10" s="33" t="str">
        <f>+Nodrosinajums!B8</f>
        <v>Dole</v>
      </c>
      <c r="C10" s="34" t="str">
        <f>+C12</f>
        <v>U,K</v>
      </c>
      <c r="D10" s="89"/>
      <c r="E10" s="90"/>
      <c r="F10" s="33"/>
      <c r="G10" s="33"/>
      <c r="H10" s="33">
        <f t="shared" si="0"/>
        <v>0</v>
      </c>
      <c r="I10" s="89">
        <f t="shared" si="1"/>
        <v>0</v>
      </c>
      <c r="J10" s="91"/>
    </row>
    <row r="11" spans="1:10" s="50" customFormat="1" ht="18" hidden="1" customHeight="1">
      <c r="A11" s="45"/>
      <c r="B11" s="46"/>
      <c r="C11" s="47"/>
      <c r="D11" s="48"/>
      <c r="E11" s="48"/>
      <c r="F11" s="48"/>
      <c r="G11" s="48"/>
      <c r="H11" s="48"/>
      <c r="I11" s="48"/>
      <c r="J11" s="49"/>
    </row>
    <row r="12" spans="1:10" s="35" customFormat="1" ht="64.5" hidden="1" customHeight="1">
      <c r="A12" s="32">
        <v>4</v>
      </c>
      <c r="B12" s="33" t="str">
        <f>+Nodrosinajums!B9</f>
        <v>Piķurgas</v>
      </c>
      <c r="C12" s="34" t="str">
        <f>+C14</f>
        <v>U,K</v>
      </c>
      <c r="D12" s="89"/>
      <c r="E12" s="90"/>
      <c r="F12" s="33"/>
      <c r="G12" s="33"/>
      <c r="H12" s="33">
        <f t="shared" si="0"/>
        <v>0</v>
      </c>
      <c r="I12" s="89">
        <f t="shared" si="1"/>
        <v>0</v>
      </c>
      <c r="J12" s="91"/>
    </row>
    <row r="13" spans="1:10" s="50" customFormat="1" ht="18" hidden="1" customHeight="1">
      <c r="A13" s="45"/>
      <c r="B13" s="46"/>
      <c r="C13" s="47"/>
      <c r="D13" s="48"/>
      <c r="E13" s="48"/>
      <c r="F13" s="48"/>
      <c r="G13" s="48"/>
      <c r="H13" s="48"/>
      <c r="I13" s="48"/>
      <c r="J13" s="49"/>
    </row>
    <row r="14" spans="1:10" s="35" customFormat="1" ht="31.5" hidden="1" customHeight="1">
      <c r="A14" s="32">
        <v>5</v>
      </c>
      <c r="B14" s="33">
        <f>+Nodrosinajums!B10</f>
        <v>0</v>
      </c>
      <c r="C14" s="33" t="str">
        <f>C16</f>
        <v>U,K</v>
      </c>
      <c r="D14" s="89"/>
      <c r="E14" s="90"/>
      <c r="F14" s="33"/>
      <c r="G14" s="33"/>
      <c r="H14" s="33">
        <f t="shared" ref="H14" si="4">+D14</f>
        <v>0</v>
      </c>
      <c r="I14" s="89">
        <f t="shared" si="1"/>
        <v>0</v>
      </c>
      <c r="J14" s="91"/>
    </row>
    <row r="15" spans="1:10" s="50" customFormat="1" ht="18" hidden="1" customHeight="1">
      <c r="A15" s="45"/>
      <c r="B15" s="46"/>
      <c r="C15" s="47"/>
      <c r="D15" s="48"/>
      <c r="E15" s="48"/>
      <c r="F15" s="48"/>
      <c r="G15" s="48"/>
      <c r="H15" s="48"/>
      <c r="I15" s="48"/>
      <c r="J15" s="49"/>
    </row>
    <row r="16" spans="1:10" s="35" customFormat="1" ht="65.25" hidden="1" customHeight="1">
      <c r="A16" s="32">
        <v>6</v>
      </c>
      <c r="B16" s="33">
        <f>+Nodrosinajums!B11</f>
        <v>0</v>
      </c>
      <c r="C16" s="33" t="str">
        <f>C18</f>
        <v>U,K</v>
      </c>
      <c r="D16" s="89"/>
      <c r="E16" s="90"/>
      <c r="F16" s="33"/>
      <c r="G16" s="33"/>
      <c r="H16" s="33">
        <f t="shared" si="0"/>
        <v>0</v>
      </c>
      <c r="I16" s="89">
        <f t="shared" si="1"/>
        <v>0</v>
      </c>
      <c r="J16" s="91"/>
    </row>
    <row r="17" spans="1:10" s="50" customFormat="1" ht="18" hidden="1" customHeight="1">
      <c r="A17" s="45"/>
      <c r="B17" s="46"/>
      <c r="C17" s="47"/>
      <c r="D17" s="48"/>
      <c r="E17" s="48"/>
      <c r="F17" s="48"/>
      <c r="G17" s="48"/>
      <c r="H17" s="48"/>
      <c r="I17" s="48"/>
      <c r="J17" s="49"/>
    </row>
    <row r="18" spans="1:10" s="35" customFormat="1" ht="69" hidden="1" customHeight="1">
      <c r="A18" s="32">
        <v>7</v>
      </c>
      <c r="B18" s="33">
        <f>+Nodrosinajums!B12</f>
        <v>0</v>
      </c>
      <c r="C18" s="33" t="str">
        <f>C20</f>
        <v>U,K</v>
      </c>
      <c r="D18" s="89"/>
      <c r="E18" s="90"/>
      <c r="F18" s="33"/>
      <c r="G18" s="33"/>
      <c r="H18" s="33">
        <f t="shared" si="0"/>
        <v>0</v>
      </c>
      <c r="I18" s="89">
        <f t="shared" si="1"/>
        <v>0</v>
      </c>
      <c r="J18" s="91"/>
    </row>
    <row r="19" spans="1:10" s="50" customFormat="1" ht="18" hidden="1" customHeight="1">
      <c r="A19" s="45"/>
      <c r="B19" s="46"/>
      <c r="C19" s="47"/>
      <c r="D19" s="48"/>
      <c r="E19" s="48"/>
      <c r="F19" s="48"/>
      <c r="G19" s="48"/>
      <c r="H19" s="48"/>
      <c r="I19" s="48"/>
      <c r="J19" s="49"/>
    </row>
    <row r="20" spans="1:10" s="35" customFormat="1" ht="31.5" hidden="1" customHeight="1">
      <c r="A20" s="32">
        <v>8</v>
      </c>
      <c r="B20" s="33">
        <f>+Nodrosinajums!B13</f>
        <v>0</v>
      </c>
      <c r="C20" s="33" t="s">
        <v>46</v>
      </c>
      <c r="D20" s="89"/>
      <c r="E20" s="90"/>
      <c r="F20" s="33"/>
      <c r="G20" s="33"/>
      <c r="H20" s="33">
        <f t="shared" si="0"/>
        <v>0</v>
      </c>
      <c r="I20" s="89">
        <f t="shared" si="1"/>
        <v>0</v>
      </c>
      <c r="J20" s="91"/>
    </row>
    <row r="21" spans="1:10" s="50" customFormat="1" ht="18" hidden="1" customHeight="1">
      <c r="A21" s="45"/>
      <c r="B21" s="46"/>
      <c r="C21" s="47"/>
      <c r="D21" s="48"/>
      <c r="E21" s="48"/>
      <c r="F21" s="48"/>
      <c r="G21" s="48"/>
      <c r="H21" s="48"/>
      <c r="I21" s="48"/>
      <c r="J21" s="49"/>
    </row>
    <row r="22" spans="1:10" s="35" customFormat="1" ht="33" hidden="1" customHeight="1">
      <c r="A22" s="32">
        <v>9</v>
      </c>
      <c r="B22" s="33">
        <f>+Nodrosinajums!B14</f>
        <v>0</v>
      </c>
      <c r="C22" s="33" t="s">
        <v>46</v>
      </c>
      <c r="D22" s="89"/>
      <c r="E22" s="90"/>
      <c r="F22" s="33"/>
      <c r="G22" s="33"/>
      <c r="H22" s="33">
        <f t="shared" ref="H22" si="5">+D22</f>
        <v>0</v>
      </c>
      <c r="I22" s="89">
        <f t="shared" si="1"/>
        <v>0</v>
      </c>
      <c r="J22" s="91"/>
    </row>
    <row r="23" spans="1:10" s="50" customFormat="1" ht="18" hidden="1" customHeight="1">
      <c r="A23" s="45"/>
      <c r="B23" s="46"/>
      <c r="C23" s="47"/>
      <c r="D23" s="48"/>
      <c r="E23" s="48"/>
      <c r="F23" s="48"/>
      <c r="G23" s="48"/>
      <c r="H23" s="48"/>
      <c r="I23" s="48"/>
      <c r="J23" s="49"/>
    </row>
    <row r="24" spans="1:10" s="35" customFormat="1" hidden="1">
      <c r="A24" s="32">
        <v>10</v>
      </c>
      <c r="B24" s="33">
        <f>+Nodrosinajums!B15</f>
        <v>0</v>
      </c>
      <c r="C24" s="33" t="s">
        <v>46</v>
      </c>
      <c r="D24" s="93"/>
      <c r="E24" s="93"/>
      <c r="F24" s="33"/>
      <c r="G24" s="33"/>
      <c r="H24" s="33">
        <f t="shared" ref="H24" si="6">+D24</f>
        <v>0</v>
      </c>
      <c r="I24" s="93">
        <f t="shared" si="1"/>
        <v>0</v>
      </c>
      <c r="J24" s="94"/>
    </row>
    <row r="25" spans="1:10" s="50" customFormat="1" ht="18" hidden="1" customHeight="1">
      <c r="A25" s="45"/>
      <c r="B25" s="46"/>
      <c r="C25" s="47"/>
      <c r="D25" s="48"/>
      <c r="E25" s="48"/>
      <c r="F25" s="48"/>
      <c r="G25" s="48"/>
      <c r="H25" s="48"/>
      <c r="I25" s="48"/>
      <c r="J25" s="49"/>
    </row>
  </sheetData>
  <mergeCells count="28">
    <mergeCell ref="I12:J12"/>
    <mergeCell ref="I10:J10"/>
    <mergeCell ref="I8:J8"/>
    <mergeCell ref="D22:E22"/>
    <mergeCell ref="D20:E20"/>
    <mergeCell ref="I14:J14"/>
    <mergeCell ref="D8:E8"/>
    <mergeCell ref="D10:E10"/>
    <mergeCell ref="D12:E12"/>
    <mergeCell ref="D14:E14"/>
    <mergeCell ref="D24:E24"/>
    <mergeCell ref="I16:J16"/>
    <mergeCell ref="I18:J18"/>
    <mergeCell ref="I20:J20"/>
    <mergeCell ref="I22:J22"/>
    <mergeCell ref="I24:J24"/>
    <mergeCell ref="D18:E18"/>
    <mergeCell ref="D16:E16"/>
    <mergeCell ref="D6:E6"/>
    <mergeCell ref="I6:J6"/>
    <mergeCell ref="A3:A4"/>
    <mergeCell ref="B3:B4"/>
    <mergeCell ref="F3:J3"/>
    <mergeCell ref="D3:E4"/>
    <mergeCell ref="D5:E5"/>
    <mergeCell ref="I4:J4"/>
    <mergeCell ref="I5:J5"/>
    <mergeCell ref="C3:C4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0"/>
  <sheetViews>
    <sheetView topLeftCell="A3" workbookViewId="0">
      <selection activeCell="B3" sqref="B3"/>
    </sheetView>
  </sheetViews>
  <sheetFormatPr defaultRowHeight="15"/>
  <cols>
    <col min="1" max="1" width="9.140625" style="2"/>
    <col min="2" max="5" width="10.85546875" style="3" customWidth="1"/>
    <col min="6" max="10" width="13.140625" style="3" customWidth="1"/>
    <col min="11" max="11" width="6.85546875" style="3" customWidth="1"/>
    <col min="12" max="12" width="9.140625" style="3" customWidth="1"/>
    <col min="13" max="16384" width="9.140625" style="3"/>
  </cols>
  <sheetData>
    <row r="1" spans="1:11" s="1" customFormat="1" ht="18.75">
      <c r="A1" s="1" t="s">
        <v>35</v>
      </c>
    </row>
    <row r="2" spans="1:11" s="1" customFormat="1" ht="24" customHeight="1">
      <c r="A2" s="42" t="str">
        <f>+'Pakalpoj-sn'!A2</f>
        <v>Salaspils novads</v>
      </c>
    </row>
    <row r="3" spans="1:11" s="1" customFormat="1" ht="28.5" customHeight="1">
      <c r="A3" s="42" t="str">
        <f>+Nodrosinajums!B20</f>
        <v>Acone</v>
      </c>
    </row>
    <row r="4" spans="1:11" s="7" customFormat="1" ht="15.75">
      <c r="A4" s="65" t="s">
        <v>16</v>
      </c>
      <c r="B4" s="104" t="s">
        <v>10</v>
      </c>
      <c r="C4" s="105"/>
      <c r="D4" s="105"/>
      <c r="E4" s="105"/>
      <c r="F4" s="106"/>
      <c r="G4" s="106"/>
      <c r="H4" s="106"/>
      <c r="I4" s="106"/>
      <c r="J4" s="106"/>
      <c r="K4" s="107"/>
    </row>
    <row r="5" spans="1:11" s="7" customFormat="1" ht="33" customHeight="1">
      <c r="A5" s="65"/>
      <c r="B5" s="65" t="s">
        <v>17</v>
      </c>
      <c r="C5" s="65"/>
      <c r="D5" s="82" t="s">
        <v>23</v>
      </c>
      <c r="E5" s="84"/>
      <c r="F5" s="65" t="s">
        <v>20</v>
      </c>
      <c r="G5" s="65"/>
      <c r="H5" s="65"/>
      <c r="I5" s="65"/>
      <c r="J5" s="65"/>
      <c r="K5" s="65"/>
    </row>
    <row r="6" spans="1:11" s="7" customFormat="1" ht="33" customHeight="1">
      <c r="A6" s="65"/>
      <c r="B6" s="57" t="s">
        <v>18</v>
      </c>
      <c r="C6" s="57" t="s">
        <v>19</v>
      </c>
      <c r="D6" s="57" t="s">
        <v>18</v>
      </c>
      <c r="E6" s="57" t="s">
        <v>7</v>
      </c>
      <c r="F6" s="57" t="s">
        <v>22</v>
      </c>
      <c r="G6" s="57" t="s">
        <v>19</v>
      </c>
      <c r="H6" s="57" t="s">
        <v>21</v>
      </c>
      <c r="I6" s="57" t="s">
        <v>24</v>
      </c>
      <c r="J6" s="82" t="s">
        <v>41</v>
      </c>
      <c r="K6" s="108"/>
    </row>
    <row r="7" spans="1:11" s="6" customFormat="1" ht="15.75">
      <c r="A7" s="109">
        <v>2008</v>
      </c>
      <c r="B7" s="110">
        <f>130.3*365</f>
        <v>47559.500000000007</v>
      </c>
      <c r="C7" s="111">
        <f t="shared" ref="C7:C9" si="0">+B7/365</f>
        <v>130.30000000000001</v>
      </c>
      <c r="D7" s="110">
        <f>0.2*B7</f>
        <v>9511.9000000000015</v>
      </c>
      <c r="E7" s="112">
        <f t="shared" ref="E7:E9" si="1">+D7/B7</f>
        <v>0.2</v>
      </c>
      <c r="F7" s="110">
        <f>+B7-D7</f>
        <v>38047.600000000006</v>
      </c>
      <c r="G7" s="111">
        <f>+F7/365</f>
        <v>104.24000000000001</v>
      </c>
      <c r="H7" s="110">
        <f>83.4*365</f>
        <v>30441.000000000004</v>
      </c>
      <c r="I7" s="111">
        <f>+H7/365/Nodrosinajums!$F$6*1000</f>
        <v>123.19054652880355</v>
      </c>
      <c r="J7" s="113">
        <f>+F7-H7</f>
        <v>7606.6000000000022</v>
      </c>
      <c r="K7" s="114"/>
    </row>
    <row r="8" spans="1:11" s="6" customFormat="1" ht="15.75">
      <c r="A8" s="109">
        <v>2009</v>
      </c>
      <c r="B8" s="110">
        <f>116.8*365</f>
        <v>42632</v>
      </c>
      <c r="C8" s="111">
        <f t="shared" si="0"/>
        <v>116.8</v>
      </c>
      <c r="D8" s="110">
        <f>0.2*B8</f>
        <v>8526.4</v>
      </c>
      <c r="E8" s="112">
        <f t="shared" si="1"/>
        <v>0.19999999999999998</v>
      </c>
      <c r="F8" s="110">
        <f t="shared" ref="F8:F9" si="2">+B8-D8</f>
        <v>34105.599999999999</v>
      </c>
      <c r="G8" s="111">
        <f t="shared" ref="G8:G9" si="3">+F8/365</f>
        <v>93.44</v>
      </c>
      <c r="H8" s="110">
        <f>74.8*365</f>
        <v>27302</v>
      </c>
      <c r="I8" s="111">
        <f>+H8/365/Nodrosinajums!$F$6*1000</f>
        <v>110.4874446085672</v>
      </c>
      <c r="J8" s="113">
        <f t="shared" ref="J8:J9" si="4">+F8-H8</f>
        <v>6803.5999999999985</v>
      </c>
      <c r="K8" s="114"/>
    </row>
    <row r="9" spans="1:11" s="6" customFormat="1" ht="15.75">
      <c r="A9" s="109">
        <v>2010</v>
      </c>
      <c r="B9" s="115">
        <f>120.3*365</f>
        <v>43909.5</v>
      </c>
      <c r="C9" s="111">
        <f t="shared" si="0"/>
        <v>120.3</v>
      </c>
      <c r="D9" s="110">
        <f>0.22*B9</f>
        <v>9660.09</v>
      </c>
      <c r="E9" s="112">
        <f t="shared" si="1"/>
        <v>0.22</v>
      </c>
      <c r="F9" s="110">
        <f t="shared" si="2"/>
        <v>34249.410000000003</v>
      </c>
      <c r="G9" s="111">
        <f t="shared" si="3"/>
        <v>93.834000000000003</v>
      </c>
      <c r="H9" s="110">
        <f>75.1*365</f>
        <v>27411.499999999996</v>
      </c>
      <c r="I9" s="111">
        <f>+H9/365/Nodrosinajums!$F$6*1000</f>
        <v>110.93057607090103</v>
      </c>
      <c r="J9" s="113">
        <f t="shared" si="4"/>
        <v>6837.9100000000071</v>
      </c>
      <c r="K9" s="114"/>
    </row>
    <row r="10" spans="1:11" s="23" customFormat="1" ht="5.25" customHeight="1">
      <c r="A10" s="21"/>
      <c r="B10" s="20"/>
      <c r="C10" s="24"/>
      <c r="D10" s="22"/>
      <c r="E10" s="25"/>
      <c r="F10" s="22"/>
      <c r="G10" s="22"/>
      <c r="H10" s="26"/>
      <c r="I10" s="24"/>
      <c r="J10" s="21"/>
      <c r="K10" s="21"/>
    </row>
    <row r="11" spans="1:11" s="4" customFormat="1" ht="33.75" hidden="1" customHeight="1">
      <c r="A11" s="15"/>
      <c r="B11" s="15"/>
      <c r="C11" s="27"/>
      <c r="D11" s="95"/>
      <c r="E11" s="96"/>
      <c r="F11" s="96"/>
      <c r="G11" s="96"/>
      <c r="H11" s="96"/>
      <c r="I11" s="96"/>
      <c r="J11" s="96"/>
      <c r="K11" s="96"/>
    </row>
    <row r="12" spans="1:11" s="6" customFormat="1" ht="5.25" customHeight="1">
      <c r="A12" s="5"/>
    </row>
    <row r="13" spans="1:11" s="7" customFormat="1" ht="15.75">
      <c r="A13" s="65" t="s">
        <v>16</v>
      </c>
      <c r="B13" s="104" t="s">
        <v>11</v>
      </c>
      <c r="C13" s="105"/>
      <c r="D13" s="105"/>
      <c r="E13" s="105"/>
      <c r="F13" s="106"/>
      <c r="G13" s="106"/>
      <c r="H13" s="106"/>
      <c r="I13" s="106"/>
      <c r="J13" s="106"/>
      <c r="K13" s="107"/>
    </row>
    <row r="14" spans="1:11" s="7" customFormat="1" ht="57.75" customHeight="1">
      <c r="A14" s="65"/>
      <c r="B14" s="65" t="s">
        <v>40</v>
      </c>
      <c r="C14" s="65"/>
      <c r="D14" s="82" t="s">
        <v>25</v>
      </c>
      <c r="E14" s="84"/>
      <c r="F14" s="65" t="s">
        <v>26</v>
      </c>
      <c r="G14" s="65"/>
      <c r="H14" s="65"/>
      <c r="I14" s="65"/>
      <c r="J14" s="65"/>
      <c r="K14" s="65"/>
    </row>
    <row r="15" spans="1:11" s="7" customFormat="1" ht="33" customHeight="1">
      <c r="A15" s="65"/>
      <c r="B15" s="57" t="s">
        <v>18</v>
      </c>
      <c r="C15" s="57" t="s">
        <v>19</v>
      </c>
      <c r="D15" s="57" t="s">
        <v>18</v>
      </c>
      <c r="E15" s="57" t="s">
        <v>7</v>
      </c>
      <c r="F15" s="57" t="s">
        <v>22</v>
      </c>
      <c r="G15" s="57" t="str">
        <f>+G6</f>
        <v>m3/dnn</v>
      </c>
      <c r="H15" s="57" t="s">
        <v>27</v>
      </c>
      <c r="I15" s="57" t="s">
        <v>24</v>
      </c>
      <c r="J15" s="82" t="s">
        <v>42</v>
      </c>
      <c r="K15" s="108"/>
    </row>
    <row r="16" spans="1:11" s="6" customFormat="1" ht="15.75">
      <c r="A16" s="109">
        <v>2008</v>
      </c>
      <c r="B16" s="116" t="s">
        <v>28</v>
      </c>
      <c r="C16" s="116" t="s">
        <v>28</v>
      </c>
      <c r="D16" s="116" t="s">
        <v>28</v>
      </c>
      <c r="E16" s="116" t="s">
        <v>28</v>
      </c>
      <c r="F16" s="110">
        <f>+H16+J16</f>
        <v>38047.600000000006</v>
      </c>
      <c r="G16" s="111">
        <f>+F16/365</f>
        <v>104.24000000000001</v>
      </c>
      <c r="H16" s="110">
        <f>+H7</f>
        <v>30441.000000000004</v>
      </c>
      <c r="I16" s="111">
        <f>+H16/365/Nodrosinajums!$J$6*1000</f>
        <v>123.19054652880355</v>
      </c>
      <c r="J16" s="113">
        <f>+J7</f>
        <v>7606.6000000000022</v>
      </c>
      <c r="K16" s="114"/>
    </row>
    <row r="17" spans="1:11" s="6" customFormat="1" ht="15.75">
      <c r="A17" s="109">
        <v>2009</v>
      </c>
      <c r="B17" s="116" t="s">
        <v>28</v>
      </c>
      <c r="C17" s="116" t="s">
        <v>28</v>
      </c>
      <c r="D17" s="116" t="s">
        <v>28</v>
      </c>
      <c r="E17" s="116" t="s">
        <v>28</v>
      </c>
      <c r="F17" s="110">
        <f t="shared" ref="F17:F18" si="5">+H17+J17</f>
        <v>34105.599999999999</v>
      </c>
      <c r="G17" s="111">
        <f t="shared" ref="G17:G18" si="6">+F17/365</f>
        <v>93.44</v>
      </c>
      <c r="H17" s="110">
        <f>+H8</f>
        <v>27302</v>
      </c>
      <c r="I17" s="111">
        <f>+H17/365/Nodrosinajums!$J$6*1000</f>
        <v>110.4874446085672</v>
      </c>
      <c r="J17" s="113">
        <f t="shared" ref="J17:J18" si="7">+J8</f>
        <v>6803.5999999999985</v>
      </c>
      <c r="K17" s="114"/>
    </row>
    <row r="18" spans="1:11" s="6" customFormat="1" ht="15.75">
      <c r="A18" s="109">
        <v>2010</v>
      </c>
      <c r="B18" s="116" t="s">
        <v>28</v>
      </c>
      <c r="C18" s="116" t="s">
        <v>28</v>
      </c>
      <c r="D18" s="116" t="s">
        <v>28</v>
      </c>
      <c r="E18" s="116" t="s">
        <v>28</v>
      </c>
      <c r="F18" s="110">
        <f t="shared" si="5"/>
        <v>22119.910000000007</v>
      </c>
      <c r="G18" s="111">
        <f t="shared" si="6"/>
        <v>60.60249315068495</v>
      </c>
      <c r="H18" s="110">
        <v>15282</v>
      </c>
      <c r="I18" s="111">
        <f>+H18/365/Nodrosinajums!$J$6*1000</f>
        <v>61.844155318589266</v>
      </c>
      <c r="J18" s="113">
        <f t="shared" si="7"/>
        <v>6837.9100000000071</v>
      </c>
      <c r="K18" s="114"/>
    </row>
    <row r="19" spans="1:11" s="6" customFormat="1" ht="7.5" customHeight="1">
      <c r="A19" s="20"/>
      <c r="B19" s="20"/>
      <c r="C19" s="18"/>
      <c r="D19" s="17"/>
      <c r="E19" s="17"/>
      <c r="F19" s="19"/>
      <c r="G19" s="19"/>
      <c r="H19" s="19"/>
      <c r="I19" s="18"/>
      <c r="J19" s="16"/>
      <c r="K19" s="16"/>
    </row>
    <row r="20" spans="1:11" s="4" customFormat="1" ht="15.75">
      <c r="A20" s="29"/>
      <c r="B20" s="29"/>
      <c r="C20" s="27"/>
      <c r="D20" s="27"/>
      <c r="E20" s="29"/>
      <c r="F20" s="28"/>
      <c r="G20" s="28"/>
      <c r="H20" s="28"/>
      <c r="I20" s="30"/>
      <c r="J20" s="28"/>
      <c r="K20" s="28"/>
    </row>
  </sheetData>
  <mergeCells count="19">
    <mergeCell ref="J16:K16"/>
    <mergeCell ref="J17:K17"/>
    <mergeCell ref="J18:K18"/>
    <mergeCell ref="J15:K15"/>
    <mergeCell ref="D11:K11"/>
    <mergeCell ref="A13:A15"/>
    <mergeCell ref="A4:A6"/>
    <mergeCell ref="B4:K4"/>
    <mergeCell ref="B13:K13"/>
    <mergeCell ref="B14:C14"/>
    <mergeCell ref="D14:E14"/>
    <mergeCell ref="F14:K14"/>
    <mergeCell ref="B5:C5"/>
    <mergeCell ref="D5:E5"/>
    <mergeCell ref="F5:K5"/>
    <mergeCell ref="J7:K7"/>
    <mergeCell ref="J6:K6"/>
    <mergeCell ref="J8:K8"/>
    <mergeCell ref="J9:K9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9"/>
  <sheetViews>
    <sheetView workbookViewId="0">
      <selection activeCell="F10" sqref="F10"/>
    </sheetView>
  </sheetViews>
  <sheetFormatPr defaultRowHeight="15.75"/>
  <cols>
    <col min="1" max="1" width="6.42578125" style="6" customWidth="1"/>
    <col min="2" max="2" width="13.28515625" style="6" customWidth="1"/>
    <col min="3" max="8" width="19" style="6" customWidth="1"/>
    <col min="9" max="16384" width="9.140625" style="6"/>
  </cols>
  <sheetData>
    <row r="1" spans="1:8" s="8" customFormat="1" ht="18.75">
      <c r="A1" s="64" t="s">
        <v>55</v>
      </c>
      <c r="B1" s="64"/>
      <c r="C1" s="64"/>
      <c r="D1" s="64"/>
      <c r="E1" s="64"/>
    </row>
    <row r="2" spans="1:8" s="8" customFormat="1" ht="18.75">
      <c r="A2" s="9" t="str">
        <f>+Nodrosinajums!A2</f>
        <v>Salaspils novads</v>
      </c>
      <c r="B2" s="44"/>
      <c r="C2" s="44"/>
      <c r="D2" s="44"/>
      <c r="E2" s="44"/>
    </row>
    <row r="3" spans="1:8" s="7" customFormat="1" ht="30" customHeight="1">
      <c r="A3" s="65" t="s">
        <v>0</v>
      </c>
      <c r="B3" s="65" t="s">
        <v>1</v>
      </c>
      <c r="C3" s="65" t="s">
        <v>48</v>
      </c>
      <c r="D3" s="65"/>
      <c r="E3" s="65"/>
      <c r="F3" s="65" t="s">
        <v>56</v>
      </c>
      <c r="G3" s="65"/>
      <c r="H3" s="65"/>
    </row>
    <row r="4" spans="1:8" s="8" customFormat="1" ht="21.75" customHeight="1">
      <c r="A4" s="69"/>
      <c r="B4" s="101"/>
      <c r="C4" s="65" t="s">
        <v>49</v>
      </c>
      <c r="D4" s="65" t="s">
        <v>50</v>
      </c>
      <c r="E4" s="65" t="s">
        <v>51</v>
      </c>
      <c r="F4" s="65" t="s">
        <v>52</v>
      </c>
      <c r="G4" s="65" t="s">
        <v>53</v>
      </c>
      <c r="H4" s="65" t="s">
        <v>54</v>
      </c>
    </row>
    <row r="5" spans="1:8" s="8" customFormat="1" ht="6" customHeight="1">
      <c r="A5" s="101"/>
      <c r="B5" s="101"/>
      <c r="C5" s="100"/>
      <c r="D5" s="100"/>
      <c r="E5" s="100"/>
      <c r="F5" s="100"/>
      <c r="G5" s="100"/>
      <c r="H5" s="100"/>
    </row>
    <row r="6" spans="1:8" s="8" customFormat="1">
      <c r="A6" s="40">
        <v>1</v>
      </c>
      <c r="B6" s="39" t="str">
        <f>+Nodrosinajums!B6</f>
        <v>Acone</v>
      </c>
      <c r="C6" s="53" t="s">
        <v>79</v>
      </c>
      <c r="D6" s="54" t="s">
        <v>80</v>
      </c>
      <c r="E6" s="54" t="s">
        <v>81</v>
      </c>
      <c r="F6" s="97" t="s">
        <v>82</v>
      </c>
      <c r="G6" s="98"/>
      <c r="H6" s="99"/>
    </row>
    <row r="7" spans="1:8" s="8" customFormat="1" hidden="1">
      <c r="A7" s="40">
        <v>2</v>
      </c>
      <c r="B7" s="39" t="str">
        <f>+Nodrosinajums!B7</f>
        <v>Tilderi</v>
      </c>
      <c r="C7" s="40" t="s">
        <v>28</v>
      </c>
      <c r="D7" s="39"/>
      <c r="E7" s="39"/>
      <c r="F7" s="39"/>
      <c r="G7" s="39"/>
      <c r="H7" s="39"/>
    </row>
    <row r="8" spans="1:8" s="8" customFormat="1" ht="32.25" hidden="1" customHeight="1">
      <c r="A8" s="40">
        <v>3</v>
      </c>
      <c r="B8" s="39" t="str">
        <f>+Nodrosinajums!B8</f>
        <v>Dole</v>
      </c>
      <c r="C8" s="40" t="s">
        <v>28</v>
      </c>
      <c r="D8" s="39"/>
      <c r="E8" s="39"/>
      <c r="F8" s="39"/>
      <c r="G8" s="39"/>
      <c r="H8" s="39"/>
    </row>
    <row r="9" spans="1:8" s="8" customFormat="1" hidden="1">
      <c r="A9" s="40">
        <v>4</v>
      </c>
      <c r="B9" s="39" t="str">
        <f>+Nodrosinajums!B9</f>
        <v>Piķurgas</v>
      </c>
      <c r="C9" s="40"/>
      <c r="D9" s="39"/>
      <c r="E9" s="39"/>
      <c r="F9" s="39"/>
      <c r="G9" s="39"/>
      <c r="H9" s="39"/>
    </row>
  </sheetData>
  <mergeCells count="12">
    <mergeCell ref="A1:E1"/>
    <mergeCell ref="A3:A5"/>
    <mergeCell ref="B3:B5"/>
    <mergeCell ref="C3:E3"/>
    <mergeCell ref="C4:C5"/>
    <mergeCell ref="D4:D5"/>
    <mergeCell ref="E4:E5"/>
    <mergeCell ref="F6:H6"/>
    <mergeCell ref="F3:H3"/>
    <mergeCell ref="F4:F5"/>
    <mergeCell ref="G4:G5"/>
    <mergeCell ref="H4:H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2"/>
  <sheetViews>
    <sheetView tabSelected="1" workbookViewId="0">
      <selection activeCell="A6" sqref="A6"/>
    </sheetView>
  </sheetViews>
  <sheetFormatPr defaultRowHeight="15.75"/>
  <cols>
    <col min="1" max="1" width="6.42578125" style="6" customWidth="1"/>
    <col min="2" max="2" width="13.28515625" style="6" customWidth="1"/>
    <col min="3" max="8" width="16.140625" style="6" customWidth="1"/>
    <col min="9" max="9" width="26.85546875" style="56" customWidth="1"/>
    <col min="10" max="16384" width="9.140625" style="6"/>
  </cols>
  <sheetData>
    <row r="1" spans="1:9" s="8" customFormat="1" ht="18.75">
      <c r="A1" s="64" t="s">
        <v>57</v>
      </c>
      <c r="B1" s="64"/>
      <c r="C1" s="64"/>
      <c r="D1" s="64"/>
      <c r="E1" s="64"/>
      <c r="I1" s="52"/>
    </row>
    <row r="2" spans="1:9" s="8" customFormat="1" ht="18.75">
      <c r="A2" s="9" t="str">
        <f>+Nodrosinajums!A2</f>
        <v>Salaspils novads</v>
      </c>
      <c r="B2" s="44"/>
      <c r="C2" s="44"/>
      <c r="D2" s="44"/>
      <c r="E2" s="44"/>
      <c r="I2" s="52"/>
    </row>
    <row r="3" spans="1:9" s="7" customFormat="1" ht="30" customHeight="1">
      <c r="A3" s="65" t="s">
        <v>0</v>
      </c>
      <c r="B3" s="65" t="s">
        <v>1</v>
      </c>
      <c r="C3" s="65" t="s">
        <v>58</v>
      </c>
      <c r="D3" s="65"/>
      <c r="E3" s="65"/>
      <c r="F3" s="65" t="s">
        <v>59</v>
      </c>
      <c r="G3" s="65"/>
      <c r="H3" s="65"/>
      <c r="I3" s="102" t="s">
        <v>64</v>
      </c>
    </row>
    <row r="4" spans="1:9" s="8" customFormat="1" ht="21.75" customHeight="1">
      <c r="A4" s="69"/>
      <c r="B4" s="101"/>
      <c r="C4" s="65" t="s">
        <v>60</v>
      </c>
      <c r="D4" s="65" t="s">
        <v>50</v>
      </c>
      <c r="E4" s="65" t="s">
        <v>61</v>
      </c>
      <c r="F4" s="65" t="s">
        <v>62</v>
      </c>
      <c r="G4" s="65" t="s">
        <v>61</v>
      </c>
      <c r="H4" s="65" t="s">
        <v>63</v>
      </c>
      <c r="I4" s="103"/>
    </row>
    <row r="5" spans="1:9" s="8" customFormat="1" ht="6" customHeight="1">
      <c r="A5" s="101"/>
      <c r="B5" s="101"/>
      <c r="C5" s="100"/>
      <c r="D5" s="100"/>
      <c r="E5" s="100"/>
      <c r="F5" s="100"/>
      <c r="G5" s="100"/>
      <c r="H5" s="100"/>
      <c r="I5" s="103"/>
    </row>
    <row r="6" spans="1:9" s="8" customFormat="1" ht="126">
      <c r="A6" s="53">
        <v>1</v>
      </c>
      <c r="B6" s="54" t="str">
        <f>+Kvalitate!B6</f>
        <v>Acone</v>
      </c>
      <c r="C6" s="62" t="s">
        <v>83</v>
      </c>
      <c r="D6" s="62" t="s">
        <v>85</v>
      </c>
      <c r="E6" s="63" t="s">
        <v>84</v>
      </c>
      <c r="F6" s="63" t="str">
        <f>+Kvalitate!F6</f>
        <v>Notekūdeņi tiek novadīti Rīgas pilsētas kanalizācijas sistēmā.</v>
      </c>
      <c r="G6" s="63" t="s">
        <v>87</v>
      </c>
      <c r="H6" s="63" t="s">
        <v>86</v>
      </c>
      <c r="I6" s="63" t="s">
        <v>88</v>
      </c>
    </row>
    <row r="7" spans="1:9">
      <c r="D7" s="61"/>
    </row>
    <row r="9" spans="1:9">
      <c r="C9" s="60"/>
    </row>
    <row r="10" spans="1:9">
      <c r="C10" s="60"/>
    </row>
    <row r="11" spans="1:9">
      <c r="C11" s="60"/>
    </row>
    <row r="12" spans="1:9">
      <c r="C12" s="60"/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2012-01-25T13:53:54Z</cp:lastPrinted>
  <dcterms:created xsi:type="dcterms:W3CDTF">2011-12-13T13:06:12Z</dcterms:created>
  <dcterms:modified xsi:type="dcterms:W3CDTF">2012-01-25T13:59:16Z</dcterms:modified>
</cp:coreProperties>
</file>