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H8" i="4"/>
  <c r="H12" s="1"/>
  <c r="H15" s="1"/>
  <c r="A2" i="3"/>
  <c r="A129"/>
  <c r="I12" i="5"/>
  <c r="C10"/>
  <c r="H10"/>
  <c r="C7"/>
  <c r="E10" i="4"/>
  <c r="E14" s="1"/>
  <c r="E15" s="1"/>
  <c r="D10"/>
  <c r="D12" s="1"/>
  <c r="F10"/>
  <c r="F12" s="1"/>
  <c r="F13" s="1"/>
  <c r="E6"/>
  <c r="B15"/>
  <c r="B15" i="5" s="1"/>
  <c r="B14" i="4"/>
  <c r="B14" i="5" s="1"/>
  <c r="B13" i="4"/>
  <c r="B13" i="5" s="1"/>
  <c r="B12" i="4"/>
  <c r="B12" i="5" s="1"/>
  <c r="B11" i="4"/>
  <c r="B11" i="5" s="1"/>
  <c r="B10" i="4"/>
  <c r="B10" i="5" s="1"/>
  <c r="B9" i="4"/>
  <c r="B9" i="5" s="1"/>
  <c r="B8" i="4"/>
  <c r="B8" i="5" s="1"/>
  <c r="B7" i="4"/>
  <c r="B7" i="5" s="1"/>
  <c r="B6" i="4"/>
  <c r="B6" i="5" s="1"/>
  <c r="I184" i="3"/>
  <c r="I183"/>
  <c r="L175"/>
  <c r="L174"/>
  <c r="K175"/>
  <c r="K174"/>
  <c r="I175"/>
  <c r="I174"/>
  <c r="I182"/>
  <c r="I51"/>
  <c r="H23" i="2"/>
  <c r="I23" s="1"/>
  <c r="I21"/>
  <c r="H21"/>
  <c r="L15" i="1"/>
  <c r="E15"/>
  <c r="J167" i="3"/>
  <c r="J166"/>
  <c r="J165"/>
  <c r="G167"/>
  <c r="F167"/>
  <c r="G166"/>
  <c r="F166"/>
  <c r="G165"/>
  <c r="F165"/>
  <c r="I167"/>
  <c r="I166"/>
  <c r="I165"/>
  <c r="E14" i="1"/>
  <c r="J149" i="3"/>
  <c r="K149" s="1"/>
  <c r="J148"/>
  <c r="K148" s="1"/>
  <c r="J147"/>
  <c r="K147" s="1"/>
  <c r="I149"/>
  <c r="I148"/>
  <c r="I147"/>
  <c r="H19" i="2"/>
  <c r="I19" s="1"/>
  <c r="G19"/>
  <c r="F19"/>
  <c r="L13" i="1"/>
  <c r="H13"/>
  <c r="E13"/>
  <c r="J122" i="3"/>
  <c r="K122" s="1"/>
  <c r="J121"/>
  <c r="K121" s="1"/>
  <c r="J120"/>
  <c r="K120" s="1"/>
  <c r="I122"/>
  <c r="I121"/>
  <c r="I120"/>
  <c r="F122"/>
  <c r="F121"/>
  <c r="F120"/>
  <c r="E131"/>
  <c r="E130"/>
  <c r="E129"/>
  <c r="L12" i="1"/>
  <c r="J12"/>
  <c r="H12"/>
  <c r="E12"/>
  <c r="J91" i="3"/>
  <c r="L91" s="1"/>
  <c r="I91"/>
  <c r="J92"/>
  <c r="L92" s="1"/>
  <c r="J82"/>
  <c r="J81"/>
  <c r="I92"/>
  <c r="E81"/>
  <c r="E80"/>
  <c r="H13" i="2"/>
  <c r="I13" s="1"/>
  <c r="G13"/>
  <c r="F13"/>
  <c r="L10" i="1"/>
  <c r="H10"/>
  <c r="E10"/>
  <c r="E9"/>
  <c r="B55" i="3"/>
  <c r="B94" s="1"/>
  <c r="L54"/>
  <c r="I54"/>
  <c r="K53"/>
  <c r="J53"/>
  <c r="I53"/>
  <c r="H53"/>
  <c r="G53"/>
  <c r="F53"/>
  <c r="K52"/>
  <c r="J52"/>
  <c r="I52"/>
  <c r="H52"/>
  <c r="G52"/>
  <c r="F52"/>
  <c r="B46"/>
  <c r="L8" i="1"/>
  <c r="H8"/>
  <c r="E8"/>
  <c r="G9" i="2"/>
  <c r="F9"/>
  <c r="H27" i="3"/>
  <c r="I27" s="1"/>
  <c r="H26"/>
  <c r="I26" s="1"/>
  <c r="F27"/>
  <c r="F26"/>
  <c r="H25"/>
  <c r="H34" s="1"/>
  <c r="L7" i="1"/>
  <c r="J7"/>
  <c r="H7"/>
  <c r="F7"/>
  <c r="E7"/>
  <c r="I18" i="3"/>
  <c r="I17"/>
  <c r="I16"/>
  <c r="I15"/>
  <c r="B3"/>
  <c r="B1"/>
  <c r="L18"/>
  <c r="L17"/>
  <c r="L16"/>
  <c r="K18"/>
  <c r="K17"/>
  <c r="K16"/>
  <c r="J9"/>
  <c r="K9" s="1"/>
  <c r="J8"/>
  <c r="K8" s="1"/>
  <c r="J7"/>
  <c r="K7" s="1"/>
  <c r="F9"/>
  <c r="H9" s="1"/>
  <c r="F8"/>
  <c r="H8" s="1"/>
  <c r="F7"/>
  <c r="H7" s="1"/>
  <c r="G8"/>
  <c r="G7"/>
  <c r="E8"/>
  <c r="E7"/>
  <c r="L6" i="1"/>
  <c r="E6"/>
  <c r="G17" i="2"/>
  <c r="F17"/>
  <c r="G15"/>
  <c r="F15"/>
  <c r="G11"/>
  <c r="F11"/>
  <c r="D15"/>
  <c r="D17"/>
  <c r="D11"/>
  <c r="B23"/>
  <c r="B21"/>
  <c r="B19"/>
  <c r="B17"/>
  <c r="B15"/>
  <c r="B13"/>
  <c r="B11"/>
  <c r="B9"/>
  <c r="B7"/>
  <c r="B5"/>
  <c r="B29" i="1"/>
  <c r="B28"/>
  <c r="B27"/>
  <c r="B26"/>
  <c r="B25"/>
  <c r="B24"/>
  <c r="B23"/>
  <c r="B22"/>
  <c r="B21"/>
  <c r="B20"/>
  <c r="M15"/>
  <c r="M13"/>
  <c r="M12"/>
  <c r="M10"/>
  <c r="M6"/>
  <c r="H17" i="2"/>
  <c r="I17" s="1"/>
  <c r="H15"/>
  <c r="I15" s="1"/>
  <c r="C5"/>
  <c r="M14" i="1"/>
  <c r="I15"/>
  <c r="I14"/>
  <c r="I13"/>
  <c r="I12"/>
  <c r="I10"/>
  <c r="I7"/>
  <c r="H45" i="3"/>
  <c r="L45" s="1"/>
  <c r="H7" i="2"/>
  <c r="I7" s="1"/>
  <c r="H9"/>
  <c r="I9" s="1"/>
  <c r="H11"/>
  <c r="I11" s="1"/>
  <c r="E12" i="4" l="1"/>
  <c r="D14"/>
  <c r="D15" s="1"/>
  <c r="I34" i="3"/>
  <c r="D34"/>
  <c r="I25"/>
  <c r="J25"/>
  <c r="K25" s="1"/>
  <c r="J27"/>
  <c r="K27" s="1"/>
  <c r="H35"/>
  <c r="F25"/>
  <c r="J26"/>
  <c r="K26" s="1"/>
  <c r="H36"/>
  <c r="I7"/>
  <c r="L7"/>
  <c r="I9"/>
  <c r="L9"/>
  <c r="L8"/>
  <c r="I8"/>
  <c r="I35"/>
  <c r="J34"/>
  <c r="J36"/>
  <c r="I45"/>
  <c r="H81"/>
  <c r="E82"/>
  <c r="G120"/>
  <c r="E122"/>
  <c r="E120"/>
  <c r="E138"/>
  <c r="E139"/>
  <c r="E140"/>
  <c r="G140"/>
  <c r="C17" i="2"/>
  <c r="C15" s="1"/>
  <c r="C13" s="1"/>
  <c r="C11" s="1"/>
  <c r="C9" s="1"/>
  <c r="L81" i="3" l="1"/>
  <c r="I81"/>
  <c r="I36"/>
  <c r="D36"/>
  <c r="J35"/>
  <c r="D35"/>
  <c r="K92"/>
  <c r="K91"/>
  <c r="K81"/>
  <c r="H139"/>
  <c r="H140"/>
  <c r="H138"/>
  <c r="G122"/>
  <c r="G81"/>
  <c r="E121"/>
  <c r="G139"/>
  <c r="G138"/>
  <c r="E158"/>
  <c r="E157"/>
  <c r="E156"/>
  <c r="F175"/>
  <c r="G175" s="1"/>
  <c r="F174"/>
  <c r="G174" s="1"/>
  <c r="E175"/>
  <c r="E174"/>
  <c r="B2"/>
  <c r="M7" i="1"/>
  <c r="K15"/>
  <c r="K14"/>
  <c r="K13"/>
  <c r="K12"/>
  <c r="K10"/>
  <c r="K7"/>
  <c r="G15"/>
  <c r="G14"/>
  <c r="G13"/>
  <c r="G12"/>
  <c r="G10"/>
  <c r="G7"/>
  <c r="H5" i="2"/>
  <c r="I5" s="1"/>
  <c r="I6" i="1"/>
  <c r="K54" i="3"/>
  <c r="G45"/>
  <c r="E45"/>
  <c r="L53"/>
  <c r="E44"/>
  <c r="L52"/>
  <c r="E43"/>
  <c r="K36"/>
  <c r="K35"/>
  <c r="K34"/>
  <c r="G27"/>
  <c r="G25"/>
  <c r="E36"/>
  <c r="E35"/>
  <c r="E34"/>
  <c r="E27"/>
  <c r="E26"/>
  <c r="E25"/>
  <c r="E9"/>
  <c r="A2" i="2"/>
  <c r="I140" i="3" l="1"/>
  <c r="J140"/>
  <c r="K140" s="1"/>
  <c r="I138"/>
  <c r="J138"/>
  <c r="K138" s="1"/>
  <c r="J139"/>
  <c r="K139" s="1"/>
  <c r="I139"/>
  <c r="K6" i="1"/>
  <c r="G6"/>
  <c r="G121" i="3"/>
  <c r="G9"/>
  <c r="G82"/>
  <c r="H82"/>
  <c r="K45"/>
  <c r="G26"/>
  <c r="K82" l="1"/>
  <c r="I82"/>
  <c r="L82"/>
  <c r="K167"/>
  <c r="K166" l="1"/>
  <c r="K165"/>
  <c r="K183" l="1"/>
  <c r="L183"/>
  <c r="K184"/>
  <c r="L184"/>
  <c r="M8" i="1"/>
  <c r="G8"/>
  <c r="I8"/>
  <c r="K8"/>
</calcChain>
</file>

<file path=xl/sharedStrings.xml><?xml version="1.0" encoding="utf-8"?>
<sst xmlns="http://schemas.openxmlformats.org/spreadsheetml/2006/main" count="759" uniqueCount="177">
  <si>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</si>
  <si>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</si>
  <si>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</si>
  <si>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</si>
  <si>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</si>
  <si>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</si>
  <si>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</si>
  <si>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</si>
  <si>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</si>
  <si>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</si>
  <si>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</si>
  <si>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</si>
  <si>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</si>
  <si>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</si>
  <si>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</si>
  <si>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</si>
  <si>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</si>
  <si>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</si>
  <si>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</si>
  <si>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</si>
  <si>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</si>
  <si>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</si>
  <si>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</si>
  <si>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</si>
  <si>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</si>
  <si>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</si>
  <si>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</si>
  <si>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</si>
  <si>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</si>
  <si>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</si>
  <si>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</si>
  <si>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</si>
  <si>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</si>
  <si>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</si>
  <si>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</si>
  <si>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</si>
  <si>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</si>
  <si>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</si>
  <si>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</si>
  <si>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</si>
  <si>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</si>
  <si>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</si>
  <si>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</si>
  <si>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</si>
  <si>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</si>
  <si>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Pašvaldības iestāde</t>
  </si>
  <si>
    <t>Iedzī-votāji</t>
  </si>
  <si>
    <t>Uzņē-mumi</t>
  </si>
  <si>
    <t>-</t>
  </si>
  <si>
    <t>U,K</t>
  </si>
  <si>
    <t>Uzņē-mumu skaits</t>
  </si>
  <si>
    <t>no iestādēm un uzņēmumiem, t.sk. No septiķiem</t>
  </si>
  <si>
    <t>Tukuma novads</t>
  </si>
  <si>
    <t>Tume</t>
  </si>
  <si>
    <t>Irlava</t>
  </si>
  <si>
    <t>Pienava</t>
  </si>
  <si>
    <t>Vaski</t>
  </si>
  <si>
    <t>Lancenieki</t>
  </si>
  <si>
    <t>Sāti</t>
  </si>
  <si>
    <t>Lestene</t>
  </si>
  <si>
    <t>Dzintars</t>
  </si>
  <si>
    <t>Zentene</t>
  </si>
  <si>
    <t>Ozolnieki</t>
  </si>
  <si>
    <t>Tumes un Degoles pagasta pārvalde</t>
  </si>
  <si>
    <t>Funkcija definēta Nolikumā</t>
  </si>
  <si>
    <t>SIA "TILDE"</t>
  </si>
  <si>
    <t>Tukuma novada pašvaldības SIA</t>
  </si>
  <si>
    <t>Ir Regulatora licence un apstiprināti tarifi, par līgumu ar pašvaldību nav informācijas</t>
  </si>
  <si>
    <t>TUME</t>
  </si>
  <si>
    <t>IRLAVA</t>
  </si>
  <si>
    <t>Dati kanalizācijas bilancei nav ticami, nav uzrādīta infiltrācija</t>
  </si>
  <si>
    <t>Slampes un Džūkstes pagastu pārvalde</t>
  </si>
  <si>
    <t>PIENAVA</t>
  </si>
  <si>
    <t>Dati ūdens bilancei nav ticami, nav pietiekoši daudz informācijas situācijas izvērtēšanai, ūdens patēriņā ieskaitīti zudumi.</t>
  </si>
  <si>
    <t>VASKI</t>
  </si>
  <si>
    <t>LANCENIEKI</t>
  </si>
  <si>
    <t>LESTENE</t>
  </si>
  <si>
    <t>Dati ūdens bilancei nav ticami</t>
  </si>
  <si>
    <t>Dati kanalizācijas bilancei nav pietiekoši</t>
  </si>
  <si>
    <t>DZINTARS</t>
  </si>
  <si>
    <t>Pūres un Jaunsātu pagastu pārvalde</t>
  </si>
  <si>
    <t>ZENTENE</t>
  </si>
  <si>
    <t>Dati ūdens bilancei nav pietiekoši</t>
  </si>
  <si>
    <t>SĀTI</t>
  </si>
  <si>
    <t>OZOLNIEKI</t>
  </si>
  <si>
    <t>Sēmes un Zentenes pagastu pārvalde</t>
  </si>
  <si>
    <t>Dati ūdens bilancei nav pietiekoši, nav ticami, patēriņā ieskaitīti zudumi</t>
  </si>
  <si>
    <t>Dati kanalizācijas bilancei nav pietiekoši, nav ticami, patēriņā ieskaitīta infiltrācija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</si>
  <si>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</si>
  <si>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</si>
  <si>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</si>
  <si>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</si>
  <si>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</si>
  <si>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</si>
  <si>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</si>
  <si>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</si>
  <si>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</si>
  <si>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Tumes strauts, kas ietek Slocenes upē</t>
  </si>
  <si>
    <t>Bez apstrādes izved uz laukiem</t>
  </si>
  <si>
    <t>Abava</t>
  </si>
  <si>
    <t>Ir dūņu lauki dūņu apstrādei</t>
  </si>
  <si>
    <t>Meliorācijas grāvis</t>
  </si>
  <si>
    <t>Džūkstes upe</t>
  </si>
  <si>
    <t>Izmanto Pienavas dūņu laukus</t>
  </si>
  <si>
    <t>Notekūdeņu un dūņu apsaimniekošanas kvalitāte</t>
  </si>
  <si>
    <t>Pūres upe</t>
  </si>
  <si>
    <t>Izmanto Pūres NAI dūņu laukus</t>
  </si>
  <si>
    <t>Fe=1,15 mg/l</t>
  </si>
  <si>
    <t>Fe=0,7 mg/l</t>
  </si>
  <si>
    <t>Izmanto Dzīrciema NAI dūņu laukus</t>
  </si>
  <si>
    <t>Meliorācijas grāvis, kas ietek Lieknas upē</t>
  </si>
  <si>
    <t>Neatbilst, tiek pārsniegti SV un ĶSP rādītāji.</t>
  </si>
  <si>
    <t>Neatbilst, tiek pārsniegti SV rādītāji (48-120 mg/l).</t>
  </si>
  <si>
    <t>Meliorācijas grāvis, kas ietek Vašlejas upē</t>
  </si>
  <si>
    <t xml:space="preserve">Piezīme. Respondenti ir norādījuši piesārņojošo vietu esamību testēšanas paraugos, bet aizpildītajām veidlapām nav pievienoti testēšanas pārskati. </t>
  </si>
  <si>
    <t>ŪDENSSAIMNIECĪBAS INFRASTRUKTŪRA</t>
  </si>
  <si>
    <t>Ūdensapgādes infrastruktūra</t>
  </si>
  <si>
    <t>Kanalizācijas infrastruktūra</t>
  </si>
  <si>
    <t>Urbumi</t>
  </si>
  <si>
    <t>1 urbums, tehn.stāvoklis labs</t>
  </si>
  <si>
    <t>USS, 2 filtri, q=2x10 m3/h, tehn.stāvoklis labs</t>
  </si>
  <si>
    <t>Tīkli</t>
  </si>
  <si>
    <t>Tehn.stāvoklis slikts, nav datu par garumu u.c., sistēmā 7 hidranti.</t>
  </si>
  <si>
    <t>NAI</t>
  </si>
  <si>
    <t xml:space="preserve">CAK-350, nolietojušās tehniski un morāli, jauda neatbilstoši liela. </t>
  </si>
  <si>
    <t>KSS</t>
  </si>
  <si>
    <t>Plānotie pasākumi</t>
  </si>
  <si>
    <t>Jaunu NAI izbūve vai Tumes kanalizācijas sistēmas pievienošana Tukuma sistēmai (spiedvada un KSS izbūve)</t>
  </si>
  <si>
    <t>BIO-70, par tehn.stāvokli nd</t>
  </si>
  <si>
    <t>L=3760 m, d=150-250 mm, ķeta, par tehn.stāvokli nd</t>
  </si>
  <si>
    <t>Ir 3 KSS, par tehn.stāvokli nd</t>
  </si>
  <si>
    <t>Respondents nav norādījis</t>
  </si>
  <si>
    <t>L=3560 m, d=40-100 mm, par tehn.stāvokli nd</t>
  </si>
  <si>
    <t>USS, q=15 m3/h, tehn.stāvoklis labs</t>
  </si>
  <si>
    <t>BIO-100, tehn.stāvoklis slikts</t>
  </si>
  <si>
    <t>L=2465 m, d=100-250 mm, keramikas, asbestcementa, tērauda, tehn.stāvoklis apmierinošs</t>
  </si>
  <si>
    <t>Ir 1 KSS, par tehn.stāvokli nd</t>
  </si>
  <si>
    <t>L=3127 m, d=25-150 mm, ķeta, tērauda, tehn.stāvoklis apmierinošs</t>
  </si>
  <si>
    <t>2 urbumi, tehn.stāvoklis apmierinošs</t>
  </si>
  <si>
    <t>USS, 2 filtri, q=2x8 m3/h, tehn.stāvoklis labs</t>
  </si>
  <si>
    <t xml:space="preserve">(1) Jauna urbuma izbūve un 1 slēgtā urbuma tamponēšana. (2) Ūdensapgādes tīklu rekonstrukcija, t.sk. 6 hidrantu izbūve. (3)Ūdenstorņa rekonstrukcija. (4) NAI rekonstrukcija. </t>
  </si>
  <si>
    <t>BIO-50, par tehn.stāvokli nd</t>
  </si>
  <si>
    <t>L=1807 m, d=50-200 mm, keramikas, plastmasas, asbestcementa, tehn.stāvoklis apmierinošs</t>
  </si>
  <si>
    <t>L=1493 m, d=50-100 mm, ķeta, tērauda, polietilēna, tehn.stāvoklis labs, bet novēroti bojājumi</t>
  </si>
  <si>
    <t>(1) Ūdensvadu rekonstrukcija, L=1000 m, t,sk. 5 hifrantu izbūve. (2)Ūdenstorņa rekonstrukcija.</t>
  </si>
  <si>
    <t>Piezīme. Respondenti, raksturojot ūdensapgādes sistēmas, nav snieguši datus par ūdenstorņiem, bet plānotajos pasākumos iekļāvuši torņu rekonstrukciju.</t>
  </si>
  <si>
    <t>L=3360 m, ķeta, par tehn.stāvokli nd</t>
  </si>
  <si>
    <t>L=3560 m, d=40-100 mm, tehn.stāvoklis labs</t>
  </si>
  <si>
    <t>USS FA 800, q=8 m3/h, tehn.stāvoklis labs</t>
  </si>
  <si>
    <t>USS, q=15 m3/h, par tehn.stāvokli nd</t>
  </si>
  <si>
    <t>1 urbums, par tehn.stāvokli nd</t>
  </si>
  <si>
    <t>Respondents</t>
  </si>
  <si>
    <t>Komunālās saimniecības vadītājs E.Muižnieks, tel. 26336550</t>
  </si>
  <si>
    <t xml:space="preserve"> Komunālās saimniecības vadītājs Ģ.Veidenbergs</t>
  </si>
  <si>
    <t>Komunālās saimniecības vadītājs Uģis Kārkliņš, e-pasts ugis.karklins@inbox.lv</t>
  </si>
  <si>
    <t>Komunālās saimniecības vadītājs Voldemārs Strods, e-pasts voldemars.strods@tukums.lv</t>
  </si>
  <si>
    <t>Komunālās saimniecības vadītājs Aldis Siliņš</t>
  </si>
  <si>
    <t>Komunālās saimniecības vadītājs J.Ambrazēvičs</t>
  </si>
  <si>
    <t>L=1817 m, d=150-200 mm, keramikas, tehn.stāvoklis slikts</t>
  </si>
  <si>
    <t>L=3,2 km, d=40-100 mm, ķleta, tehn.stāvoklis slikts</t>
  </si>
  <si>
    <t>USS, Q=70 m3/dnn, tehn.stāvoklis ļoti slikts, nedarbojas gaisa komprresors</t>
  </si>
  <si>
    <t>1 darba urbums, Pedrello tipa sūknis, q=6 m3/h, tehn.stāvoklis slikts; 1 slēgts uzbums</t>
  </si>
  <si>
    <t>1 darba irbums, tehn.stāvoklis apmierinošs</t>
  </si>
  <si>
    <t>L=2,6 km, d=63 mm, polietilēna un metāla, tehn.stāvoklis apmierinošs</t>
  </si>
  <si>
    <t>USS, dzidrināšanas filtrs-aerators, q=8 m3/h, tehn.stāvoklis apmierinošs</t>
  </si>
  <si>
    <t>BIO-200, jauda neadekvāti liela, darbojas neefektīvi</t>
  </si>
  <si>
    <t>1 KSS, tehn.stāvoklis slikts</t>
  </si>
  <si>
    <t>L=1 km, d=200 mm, ķeta,  tehn.stāvoklis ļoti slikts</t>
  </si>
  <si>
    <t>(1) Urbuma rekonstrukcija/skalošana. (2)USS rekonstrukcija, t.sk. ēkas siltināšana un jaudīgāka hidrofora uzstādīšana. (3)Kanalizācijas tīklu (L= 1 km) un KSS rekonstrukcija.</t>
  </si>
  <si>
    <t>(1) Darba urbuma rekonstrukcija un slēgtā urbuma tamponēšana. (2)USSrekonstukcija. (3)Ūdensapgādes tīklu rekonstrukcija, L=3200 m</t>
  </si>
  <si>
    <t>BIO-50, tehn.stāvoklis slikts</t>
  </si>
  <si>
    <t>L=2880 m, d=150-200 mm, keramikas, tehn.stāvoklis slikts</t>
  </si>
  <si>
    <t>2 KSS, tehn.stāvoklis slikts</t>
  </si>
  <si>
    <t>L=2760 m, d=50-63 mm, polietilēna, tehn.stāvoklis slikts</t>
  </si>
  <si>
    <t>USS, q=5 m3/h, tehn.stāvoklis labs</t>
  </si>
  <si>
    <t>1 darba urbums, stāvoklis apmierinošs, bet neveiksmīgs urbuma dziļums, 1970.g. rekonstrukcijā nomainīts no 260 m uz 60 m.</t>
  </si>
  <si>
    <t>(1) Jauna urbuma izbūve un esošā urbuma tamponēšana. (2)USS tehnoloģiskā aprīkojuma papildināšana ar sulfātu noņēmēju. (3)Ūdensapgādes tīklu paplašināšana, L=750 m. (4)Kanalizācijas tīklu paplašināšana, L=900m. (5)KSS rekonstrukcija. (6)NAI rekonstrukcija. (7)Ūdens ņemšanas vietas izbūve ugunsdzēsības vajadzībām.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</si>
</sst>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3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6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0" fontId="0" fillId="0" borderId="8" xfId="0" applyFill="1" applyBorder="1" applyAlignment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0" fillId="0" borderId="0" xfId="0" applyFill="1" applyAlignment="1">
      <alignment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" fontId="2" fillId="0" borderId="6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opLeftCell="A13" workbookViewId="0">
      <selection activeCell="F31" sqref="F31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0" t="s">
        <v>33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18.75">
      <c r="A2" s="9" t="s">
        <v>52</v>
      </c>
    </row>
    <row r="3" spans="1:13" s="7" customFormat="1" ht="36" customHeight="1">
      <c r="A3" s="71" t="s">
        <v>0</v>
      </c>
      <c r="B3" s="71" t="s">
        <v>1</v>
      </c>
      <c r="C3" s="71" t="s">
        <v>2</v>
      </c>
      <c r="D3" s="71"/>
      <c r="E3" s="71"/>
      <c r="F3" s="71" t="s">
        <v>3</v>
      </c>
      <c r="G3" s="71"/>
      <c r="H3" s="71"/>
      <c r="I3" s="71"/>
      <c r="J3" s="71" t="s">
        <v>8</v>
      </c>
      <c r="K3" s="71"/>
      <c r="L3" s="71"/>
      <c r="M3" s="71"/>
    </row>
    <row r="4" spans="1:13" ht="31.5" customHeight="1">
      <c r="A4" s="75"/>
      <c r="B4" s="76"/>
      <c r="C4" s="72" t="s">
        <v>30</v>
      </c>
      <c r="D4" s="72" t="s">
        <v>31</v>
      </c>
      <c r="E4" s="72" t="s">
        <v>32</v>
      </c>
      <c r="F4" s="72" t="s">
        <v>4</v>
      </c>
      <c r="G4" s="72"/>
      <c r="H4" s="73" t="s">
        <v>5</v>
      </c>
      <c r="I4" s="74"/>
      <c r="J4" s="72" t="s">
        <v>4</v>
      </c>
      <c r="K4" s="72"/>
      <c r="L4" s="73" t="s">
        <v>5</v>
      </c>
      <c r="M4" s="74"/>
    </row>
    <row r="5" spans="1:13">
      <c r="A5" s="76"/>
      <c r="B5" s="76"/>
      <c r="C5" s="77"/>
      <c r="D5" s="77"/>
      <c r="E5" s="77"/>
      <c r="F5" s="65" t="s">
        <v>6</v>
      </c>
      <c r="G5" s="65" t="s">
        <v>7</v>
      </c>
      <c r="H5" s="65" t="s">
        <v>6</v>
      </c>
      <c r="I5" s="65" t="s">
        <v>7</v>
      </c>
      <c r="J5" s="65" t="s">
        <v>6</v>
      </c>
      <c r="K5" s="65" t="s">
        <v>7</v>
      </c>
      <c r="L5" s="65" t="s">
        <v>6</v>
      </c>
      <c r="M5" s="65" t="s">
        <v>7</v>
      </c>
    </row>
    <row r="6" spans="1:13">
      <c r="A6" s="65">
        <v>1</v>
      </c>
      <c r="B6" s="66" t="s">
        <v>53</v>
      </c>
      <c r="C6" s="66">
        <v>789</v>
      </c>
      <c r="D6" s="66">
        <v>781</v>
      </c>
      <c r="E6" s="66">
        <f>+D6</f>
        <v>781</v>
      </c>
      <c r="F6" s="66">
        <v>619</v>
      </c>
      <c r="G6" s="10">
        <f>+F6/E6</f>
        <v>0.79257362355953909</v>
      </c>
      <c r="H6" s="65">
        <v>664</v>
      </c>
      <c r="I6" s="10">
        <f>+H6/E6</f>
        <v>0.85019206145966708</v>
      </c>
      <c r="J6" s="66">
        <v>619</v>
      </c>
      <c r="K6" s="10">
        <f>+J6/E6</f>
        <v>0.79257362355953909</v>
      </c>
      <c r="L6" s="65">
        <f>+H6</f>
        <v>664</v>
      </c>
      <c r="M6" s="11">
        <f t="shared" ref="M6:M15" si="0">L6/E6</f>
        <v>0.85019206145966708</v>
      </c>
    </row>
    <row r="7" spans="1:13">
      <c r="A7" s="65">
        <v>2</v>
      </c>
      <c r="B7" s="66" t="s">
        <v>54</v>
      </c>
      <c r="C7" s="66">
        <v>597</v>
      </c>
      <c r="D7" s="66">
        <v>460</v>
      </c>
      <c r="E7" s="66">
        <f>+D7</f>
        <v>460</v>
      </c>
      <c r="F7" s="66">
        <f>+E7</f>
        <v>460</v>
      </c>
      <c r="G7" s="10">
        <f t="shared" ref="G7:G15" si="1">+F7/E7</f>
        <v>1</v>
      </c>
      <c r="H7" s="65">
        <f>+F7</f>
        <v>460</v>
      </c>
      <c r="I7" s="10">
        <f t="shared" ref="I7:I15" si="2">+H7/E7</f>
        <v>1</v>
      </c>
      <c r="J7" s="66">
        <f>+F7</f>
        <v>460</v>
      </c>
      <c r="K7" s="10">
        <f t="shared" ref="K7:K15" si="3">+J7/E7</f>
        <v>1</v>
      </c>
      <c r="L7" s="65">
        <f>+J7</f>
        <v>460</v>
      </c>
      <c r="M7" s="11">
        <f t="shared" si="0"/>
        <v>1</v>
      </c>
    </row>
    <row r="8" spans="1:13">
      <c r="A8" s="65">
        <v>3</v>
      </c>
      <c r="B8" s="66" t="s">
        <v>55</v>
      </c>
      <c r="C8" s="66">
        <v>451</v>
      </c>
      <c r="D8" s="66">
        <v>220</v>
      </c>
      <c r="E8" s="66">
        <f>+D8</f>
        <v>220</v>
      </c>
      <c r="F8" s="66">
        <v>210</v>
      </c>
      <c r="G8" s="10">
        <f t="shared" si="1"/>
        <v>0.95454545454545459</v>
      </c>
      <c r="H8" s="65">
        <f>+F8</f>
        <v>210</v>
      </c>
      <c r="I8" s="10">
        <f t="shared" si="2"/>
        <v>0.95454545454545459</v>
      </c>
      <c r="J8" s="66">
        <v>205</v>
      </c>
      <c r="K8" s="10">
        <f t="shared" si="3"/>
        <v>0.93181818181818177</v>
      </c>
      <c r="L8" s="65">
        <f>+J8</f>
        <v>205</v>
      </c>
      <c r="M8" s="11">
        <f t="shared" si="0"/>
        <v>0.93181818181818177</v>
      </c>
    </row>
    <row r="9" spans="1:13">
      <c r="A9" s="65">
        <v>4</v>
      </c>
      <c r="B9" s="66" t="s">
        <v>56</v>
      </c>
      <c r="C9" s="66">
        <v>396</v>
      </c>
      <c r="D9" s="66">
        <v>180</v>
      </c>
      <c r="E9" s="66">
        <f>+D9</f>
        <v>180</v>
      </c>
      <c r="F9" s="65" t="s">
        <v>29</v>
      </c>
      <c r="G9" s="11" t="s">
        <v>29</v>
      </c>
      <c r="H9" s="65" t="s">
        <v>29</v>
      </c>
      <c r="I9" s="11" t="s">
        <v>29</v>
      </c>
      <c r="J9" s="65" t="s">
        <v>29</v>
      </c>
      <c r="K9" s="11" t="s">
        <v>29</v>
      </c>
      <c r="L9" s="65" t="s">
        <v>29</v>
      </c>
      <c r="M9" s="11" t="s">
        <v>29</v>
      </c>
    </row>
    <row r="10" spans="1:13">
      <c r="A10" s="65">
        <v>5</v>
      </c>
      <c r="B10" s="66" t="s">
        <v>57</v>
      </c>
      <c r="C10" s="66">
        <v>389</v>
      </c>
      <c r="D10" s="66">
        <v>160</v>
      </c>
      <c r="E10" s="66">
        <f>+D10</f>
        <v>160</v>
      </c>
      <c r="F10" s="66">
        <v>143</v>
      </c>
      <c r="G10" s="10">
        <f t="shared" si="1"/>
        <v>0.89375000000000004</v>
      </c>
      <c r="H10" s="65">
        <f>+F10</f>
        <v>143</v>
      </c>
      <c r="I10" s="10">
        <f t="shared" si="2"/>
        <v>0.89375000000000004</v>
      </c>
      <c r="J10" s="66">
        <v>136</v>
      </c>
      <c r="K10" s="10">
        <f t="shared" si="3"/>
        <v>0.85</v>
      </c>
      <c r="L10" s="65">
        <f>+J10</f>
        <v>136</v>
      </c>
      <c r="M10" s="11">
        <f t="shared" si="0"/>
        <v>0.85</v>
      </c>
    </row>
    <row r="11" spans="1:13">
      <c r="A11" s="65">
        <v>6</v>
      </c>
      <c r="B11" s="66" t="s">
        <v>58</v>
      </c>
      <c r="C11" s="66">
        <v>331</v>
      </c>
      <c r="D11" s="65" t="s">
        <v>29</v>
      </c>
      <c r="E11" s="11" t="s">
        <v>29</v>
      </c>
      <c r="F11" s="65" t="s">
        <v>29</v>
      </c>
      <c r="G11" s="11" t="s">
        <v>29</v>
      </c>
      <c r="H11" s="65" t="s">
        <v>29</v>
      </c>
      <c r="I11" s="11" t="s">
        <v>29</v>
      </c>
      <c r="J11" s="65" t="s">
        <v>29</v>
      </c>
      <c r="K11" s="11" t="s">
        <v>29</v>
      </c>
      <c r="L11" s="65" t="s">
        <v>29</v>
      </c>
      <c r="M11" s="11" t="s">
        <v>29</v>
      </c>
    </row>
    <row r="12" spans="1:13">
      <c r="A12" s="65">
        <v>7</v>
      </c>
      <c r="B12" s="66" t="s">
        <v>59</v>
      </c>
      <c r="C12" s="66">
        <v>275</v>
      </c>
      <c r="D12" s="66">
        <v>200</v>
      </c>
      <c r="E12" s="66">
        <f>+D12</f>
        <v>200</v>
      </c>
      <c r="F12" s="66">
        <v>200</v>
      </c>
      <c r="G12" s="10">
        <f t="shared" si="1"/>
        <v>1</v>
      </c>
      <c r="H12" s="65">
        <f>+F12</f>
        <v>200</v>
      </c>
      <c r="I12" s="10">
        <f t="shared" si="2"/>
        <v>1</v>
      </c>
      <c r="J12" s="66">
        <f>+F12</f>
        <v>200</v>
      </c>
      <c r="K12" s="10">
        <f t="shared" si="3"/>
        <v>1</v>
      </c>
      <c r="L12" s="65">
        <f>+J12</f>
        <v>200</v>
      </c>
      <c r="M12" s="11">
        <f t="shared" si="0"/>
        <v>1</v>
      </c>
    </row>
    <row r="13" spans="1:13">
      <c r="A13" s="65">
        <v>8</v>
      </c>
      <c r="B13" s="66" t="s">
        <v>60</v>
      </c>
      <c r="C13" s="66">
        <v>230</v>
      </c>
      <c r="D13" s="66">
        <v>200</v>
      </c>
      <c r="E13" s="66">
        <f>+D13</f>
        <v>200</v>
      </c>
      <c r="F13" s="66">
        <v>134</v>
      </c>
      <c r="G13" s="10">
        <f t="shared" si="1"/>
        <v>0.67</v>
      </c>
      <c r="H13" s="65">
        <f>+F13</f>
        <v>134</v>
      </c>
      <c r="I13" s="10">
        <f t="shared" si="2"/>
        <v>0.67</v>
      </c>
      <c r="J13" s="66">
        <v>134</v>
      </c>
      <c r="K13" s="10">
        <f t="shared" si="3"/>
        <v>0.67</v>
      </c>
      <c r="L13" s="65">
        <f>+J13</f>
        <v>134</v>
      </c>
      <c r="M13" s="11">
        <f t="shared" si="0"/>
        <v>0.67</v>
      </c>
    </row>
    <row r="14" spans="1:13" s="44" customFormat="1">
      <c r="A14" s="41">
        <v>9</v>
      </c>
      <c r="B14" s="67" t="s">
        <v>61</v>
      </c>
      <c r="C14" s="67">
        <v>214</v>
      </c>
      <c r="D14" s="67">
        <v>102</v>
      </c>
      <c r="E14" s="67">
        <f>+D14</f>
        <v>102</v>
      </c>
      <c r="F14" s="67">
        <v>98</v>
      </c>
      <c r="G14" s="45">
        <f t="shared" si="1"/>
        <v>0.96078431372549022</v>
      </c>
      <c r="H14" s="41">
        <v>102</v>
      </c>
      <c r="I14" s="10">
        <f t="shared" si="2"/>
        <v>1</v>
      </c>
      <c r="J14" s="67">
        <v>86</v>
      </c>
      <c r="K14" s="45">
        <f t="shared" si="3"/>
        <v>0.84313725490196079</v>
      </c>
      <c r="L14" s="41">
        <v>102</v>
      </c>
      <c r="M14" s="11">
        <f t="shared" si="0"/>
        <v>1</v>
      </c>
    </row>
    <row r="15" spans="1:13">
      <c r="A15" s="65">
        <v>10</v>
      </c>
      <c r="B15" s="66" t="s">
        <v>62</v>
      </c>
      <c r="C15" s="66">
        <v>209</v>
      </c>
      <c r="D15" s="66">
        <v>195</v>
      </c>
      <c r="E15" s="66">
        <f>+D15</f>
        <v>195</v>
      </c>
      <c r="F15" s="66">
        <v>109</v>
      </c>
      <c r="G15" s="10">
        <f t="shared" si="1"/>
        <v>0.55897435897435899</v>
      </c>
      <c r="H15" s="65">
        <v>156</v>
      </c>
      <c r="I15" s="10">
        <f t="shared" si="2"/>
        <v>0.8</v>
      </c>
      <c r="J15" s="66">
        <v>104</v>
      </c>
      <c r="K15" s="10">
        <f t="shared" si="3"/>
        <v>0.53333333333333333</v>
      </c>
      <c r="L15" s="65">
        <f>+H15</f>
        <v>156</v>
      </c>
      <c r="M15" s="11">
        <f t="shared" si="0"/>
        <v>0.8</v>
      </c>
    </row>
    <row r="16" spans="1:13" ht="9" customHeight="1"/>
    <row r="17" spans="1:10" ht="35.25" customHeight="1">
      <c r="A17" s="71" t="s">
        <v>0</v>
      </c>
      <c r="B17" s="71" t="s">
        <v>1</v>
      </c>
      <c r="C17" s="72" t="s">
        <v>37</v>
      </c>
      <c r="D17" s="72"/>
      <c r="E17" s="72"/>
      <c r="F17" s="77"/>
      <c r="G17" s="73" t="s">
        <v>39</v>
      </c>
      <c r="H17" s="80"/>
      <c r="I17" s="74"/>
    </row>
    <row r="18" spans="1:10">
      <c r="A18" s="75"/>
      <c r="B18" s="76"/>
      <c r="C18" s="73" t="s">
        <v>10</v>
      </c>
      <c r="D18" s="78"/>
      <c r="E18" s="73" t="s">
        <v>11</v>
      </c>
      <c r="F18" s="79"/>
      <c r="G18" s="81" t="s">
        <v>46</v>
      </c>
      <c r="H18" s="81" t="s">
        <v>40</v>
      </c>
      <c r="I18" s="81" t="s">
        <v>47</v>
      </c>
    </row>
    <row r="19" spans="1:10" ht="47.25">
      <c r="A19" s="76"/>
      <c r="B19" s="76"/>
      <c r="C19" s="65" t="s">
        <v>38</v>
      </c>
      <c r="D19" s="65" t="s">
        <v>50</v>
      </c>
      <c r="E19" s="65" t="s">
        <v>38</v>
      </c>
      <c r="F19" s="65" t="s">
        <v>50</v>
      </c>
      <c r="G19" s="82"/>
      <c r="H19" s="82"/>
      <c r="I19" s="82"/>
    </row>
    <row r="20" spans="1:10">
      <c r="A20" s="65">
        <v>1</v>
      </c>
      <c r="B20" s="66" t="str">
        <f>+B6</f>
        <v>Tume</v>
      </c>
      <c r="C20" s="65">
        <v>10</v>
      </c>
      <c r="D20" s="65">
        <v>25</v>
      </c>
      <c r="E20" s="65">
        <v>10</v>
      </c>
      <c r="F20" s="65">
        <v>25</v>
      </c>
      <c r="G20" s="11">
        <v>0.6</v>
      </c>
      <c r="H20" s="11">
        <v>1</v>
      </c>
      <c r="I20" s="11">
        <v>1</v>
      </c>
      <c r="J20" s="12"/>
    </row>
    <row r="21" spans="1:10">
      <c r="A21" s="65">
        <v>2</v>
      </c>
      <c r="B21" s="66" t="str">
        <f t="shared" ref="B21:B29" si="4">+B7</f>
        <v>Irlava</v>
      </c>
      <c r="C21" s="65">
        <v>1</v>
      </c>
      <c r="D21" s="65">
        <v>0</v>
      </c>
      <c r="E21" s="65">
        <v>1</v>
      </c>
      <c r="F21" s="65">
        <v>0</v>
      </c>
      <c r="G21" s="11">
        <v>1</v>
      </c>
      <c r="H21" s="11">
        <v>1</v>
      </c>
      <c r="I21" s="11" t="s">
        <v>48</v>
      </c>
      <c r="J21" s="12"/>
    </row>
    <row r="22" spans="1:10">
      <c r="A22" s="65">
        <v>3</v>
      </c>
      <c r="B22" s="66" t="str">
        <f t="shared" si="4"/>
        <v>Pienava</v>
      </c>
      <c r="C22" s="65">
        <v>0</v>
      </c>
      <c r="D22" s="65">
        <v>2</v>
      </c>
      <c r="E22" s="65">
        <v>0</v>
      </c>
      <c r="F22" s="65">
        <v>2</v>
      </c>
      <c r="G22" s="11">
        <v>7.0000000000000007E-2</v>
      </c>
      <c r="H22" s="11" t="s">
        <v>48</v>
      </c>
      <c r="I22" s="11">
        <v>1</v>
      </c>
      <c r="J22" s="12"/>
    </row>
    <row r="23" spans="1:10">
      <c r="A23" s="65">
        <v>4</v>
      </c>
      <c r="B23" s="66" t="str">
        <f t="shared" si="4"/>
        <v>Vaski</v>
      </c>
      <c r="C23" s="65" t="s">
        <v>29</v>
      </c>
      <c r="D23" s="11" t="s">
        <v>29</v>
      </c>
      <c r="E23" s="65" t="s">
        <v>29</v>
      </c>
      <c r="F23" s="11" t="s">
        <v>29</v>
      </c>
      <c r="G23" s="65" t="s">
        <v>29</v>
      </c>
      <c r="H23" s="11" t="s">
        <v>29</v>
      </c>
      <c r="I23" s="11" t="s">
        <v>29</v>
      </c>
      <c r="J23" s="12"/>
    </row>
    <row r="24" spans="1:10">
      <c r="A24" s="65">
        <v>5</v>
      </c>
      <c r="B24" s="66" t="str">
        <f t="shared" si="4"/>
        <v>Lancenieki</v>
      </c>
      <c r="C24" s="65">
        <v>1</v>
      </c>
      <c r="D24" s="65">
        <v>2</v>
      </c>
      <c r="E24" s="65">
        <v>1</v>
      </c>
      <c r="F24" s="65">
        <v>2</v>
      </c>
      <c r="G24" s="11">
        <v>0.28000000000000003</v>
      </c>
      <c r="H24" s="11">
        <v>1</v>
      </c>
      <c r="I24" s="11">
        <v>1</v>
      </c>
      <c r="J24" s="12"/>
    </row>
    <row r="25" spans="1:10">
      <c r="A25" s="65">
        <v>6</v>
      </c>
      <c r="B25" s="66" t="str">
        <f t="shared" si="4"/>
        <v>Sāti</v>
      </c>
      <c r="C25" s="65" t="s">
        <v>29</v>
      </c>
      <c r="D25" s="11" t="s">
        <v>29</v>
      </c>
      <c r="E25" s="65" t="s">
        <v>29</v>
      </c>
      <c r="F25" s="11" t="s">
        <v>29</v>
      </c>
      <c r="G25" s="65" t="s">
        <v>29</v>
      </c>
      <c r="H25" s="11" t="s">
        <v>29</v>
      </c>
      <c r="I25" s="11" t="s">
        <v>29</v>
      </c>
    </row>
    <row r="26" spans="1:10">
      <c r="A26" s="65">
        <v>7</v>
      </c>
      <c r="B26" s="66" t="str">
        <f t="shared" si="4"/>
        <v>Lestene</v>
      </c>
      <c r="C26" s="65" t="s">
        <v>48</v>
      </c>
      <c r="D26" s="65">
        <v>1</v>
      </c>
      <c r="E26" s="65" t="s">
        <v>48</v>
      </c>
      <c r="F26" s="65">
        <v>1</v>
      </c>
      <c r="G26" s="53">
        <v>1</v>
      </c>
      <c r="H26" s="65" t="s">
        <v>48</v>
      </c>
      <c r="I26" s="11">
        <v>1</v>
      </c>
    </row>
    <row r="27" spans="1:10">
      <c r="A27" s="65">
        <v>8</v>
      </c>
      <c r="B27" s="66" t="str">
        <f t="shared" si="4"/>
        <v>Dzintars</v>
      </c>
      <c r="C27" s="65" t="s">
        <v>48</v>
      </c>
      <c r="D27" s="65" t="s">
        <v>48</v>
      </c>
      <c r="E27" s="65" t="s">
        <v>48</v>
      </c>
      <c r="F27" s="65" t="s">
        <v>48</v>
      </c>
      <c r="G27" s="53">
        <v>0</v>
      </c>
      <c r="H27" s="11" t="s">
        <v>48</v>
      </c>
      <c r="I27" s="11" t="s">
        <v>48</v>
      </c>
    </row>
    <row r="28" spans="1:10">
      <c r="A28" s="65">
        <v>9</v>
      </c>
      <c r="B28" s="66" t="str">
        <f t="shared" si="4"/>
        <v>Zentene</v>
      </c>
      <c r="C28" s="65">
        <v>6</v>
      </c>
      <c r="D28" s="65">
        <v>1</v>
      </c>
      <c r="E28" s="65">
        <v>6</v>
      </c>
      <c r="F28" s="65">
        <v>1</v>
      </c>
      <c r="G28" s="53">
        <v>0.7</v>
      </c>
      <c r="H28" s="11">
        <v>1</v>
      </c>
      <c r="I28" s="11">
        <v>1</v>
      </c>
    </row>
    <row r="29" spans="1:10" s="47" customFormat="1">
      <c r="A29" s="46">
        <v>10</v>
      </c>
      <c r="B29" s="66" t="str">
        <f t="shared" si="4"/>
        <v>Ozolnieki</v>
      </c>
      <c r="C29" s="65" t="s">
        <v>48</v>
      </c>
      <c r="D29" s="65">
        <v>1</v>
      </c>
      <c r="E29" s="65" t="s">
        <v>48</v>
      </c>
      <c r="F29" s="65">
        <v>2</v>
      </c>
      <c r="G29" s="11">
        <v>7.0000000000000007E-2</v>
      </c>
      <c r="H29" s="65" t="s">
        <v>48</v>
      </c>
      <c r="I29" s="53">
        <v>1</v>
      </c>
    </row>
  </sheetData>
  <mergeCells count="22">
    <mergeCell ref="A17:A19"/>
    <mergeCell ref="B17:B19"/>
    <mergeCell ref="E4:E5"/>
    <mergeCell ref="J3:M3"/>
    <mergeCell ref="J4:K4"/>
    <mergeCell ref="L4:M4"/>
    <mergeCell ref="D4:D5"/>
    <mergeCell ref="C17:F17"/>
    <mergeCell ref="C18:D18"/>
    <mergeCell ref="E18:F18"/>
    <mergeCell ref="G17:I17"/>
    <mergeCell ref="G18:G19"/>
    <mergeCell ref="H18:H19"/>
    <mergeCell ref="I18:I19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topLeftCell="A16" workbookViewId="0">
      <selection activeCell="D26" sqref="D26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34</v>
      </c>
    </row>
    <row r="2" spans="1:10" ht="18.75">
      <c r="A2" s="13" t="str">
        <f>+Nodrosinajums!A2</f>
        <v>Tukuma novads</v>
      </c>
    </row>
    <row r="3" spans="1:10" s="7" customFormat="1" ht="39.75" customHeight="1">
      <c r="A3" s="81" t="s">
        <v>0</v>
      </c>
      <c r="B3" s="81" t="s">
        <v>1</v>
      </c>
      <c r="C3" s="81"/>
      <c r="D3" s="88" t="s">
        <v>9</v>
      </c>
      <c r="E3" s="89"/>
      <c r="F3" s="85" t="s">
        <v>12</v>
      </c>
      <c r="G3" s="86"/>
      <c r="H3" s="86"/>
      <c r="I3" s="86"/>
      <c r="J3" s="87"/>
    </row>
    <row r="4" spans="1:10" ht="34.5" customHeight="1">
      <c r="A4" s="83"/>
      <c r="B4" s="84"/>
      <c r="C4" s="95"/>
      <c r="D4" s="90"/>
      <c r="E4" s="91"/>
      <c r="F4" s="40" t="s">
        <v>13</v>
      </c>
      <c r="G4" s="40" t="s">
        <v>35</v>
      </c>
      <c r="H4" s="40" t="s">
        <v>14</v>
      </c>
      <c r="I4" s="73" t="s">
        <v>15</v>
      </c>
      <c r="J4" s="78"/>
    </row>
    <row r="5" spans="1:10" s="44" customFormat="1" ht="31.5" customHeight="1">
      <c r="A5" s="41">
        <v>1</v>
      </c>
      <c r="B5" s="42" t="str">
        <f>+Nodrosinajums!B6</f>
        <v>Tume</v>
      </c>
      <c r="C5" s="42" t="str">
        <f>+C7</f>
        <v>U,K</v>
      </c>
      <c r="D5" s="92" t="s">
        <v>63</v>
      </c>
      <c r="E5" s="93"/>
      <c r="F5" s="42" t="s">
        <v>45</v>
      </c>
      <c r="G5" s="42" t="s">
        <v>64</v>
      </c>
      <c r="H5" s="42" t="str">
        <f t="shared" ref="H5:H19" si="0">+D5</f>
        <v>Tumes un Degoles pagasta pārvalde</v>
      </c>
      <c r="I5" s="92" t="str">
        <f t="shared" ref="I5:I23" si="1">+H5</f>
        <v>Tumes un Degoles pagasta pārvalde</v>
      </c>
      <c r="J5" s="94"/>
    </row>
    <row r="6" spans="1:10" s="62" customFormat="1" ht="18" customHeight="1">
      <c r="A6" s="57"/>
      <c r="B6" s="58"/>
      <c r="C6" s="59" t="s">
        <v>151</v>
      </c>
      <c r="D6" s="60" t="s">
        <v>153</v>
      </c>
      <c r="E6" s="60"/>
      <c r="F6" s="60"/>
      <c r="G6" s="60"/>
      <c r="H6" s="60"/>
      <c r="I6" s="60"/>
      <c r="J6" s="61"/>
    </row>
    <row r="7" spans="1:10" s="44" customFormat="1" ht="65.25" customHeight="1">
      <c r="A7" s="41">
        <v>2</v>
      </c>
      <c r="B7" s="42" t="str">
        <f>+Nodrosinajums!B7</f>
        <v>Irlava</v>
      </c>
      <c r="C7" s="43" t="s">
        <v>49</v>
      </c>
      <c r="D7" s="92" t="s">
        <v>65</v>
      </c>
      <c r="E7" s="93"/>
      <c r="F7" s="42" t="s">
        <v>66</v>
      </c>
      <c r="G7" s="49" t="s">
        <v>67</v>
      </c>
      <c r="H7" s="42" t="str">
        <f t="shared" si="0"/>
        <v>SIA "TILDE"</v>
      </c>
      <c r="I7" s="92" t="str">
        <f t="shared" si="1"/>
        <v>SIA "TILDE"</v>
      </c>
      <c r="J7" s="94"/>
    </row>
    <row r="8" spans="1:10" s="62" customFormat="1" ht="18" customHeight="1">
      <c r="A8" s="57"/>
      <c r="B8" s="58"/>
      <c r="C8" s="59" t="s">
        <v>151</v>
      </c>
      <c r="D8" s="60" t="s">
        <v>152</v>
      </c>
      <c r="E8" s="60"/>
      <c r="F8" s="60"/>
      <c r="G8" s="60"/>
      <c r="H8" s="60"/>
      <c r="I8" s="60"/>
      <c r="J8" s="61"/>
    </row>
    <row r="9" spans="1:10" s="44" customFormat="1" ht="35.25" customHeight="1">
      <c r="A9" s="41">
        <v>3</v>
      </c>
      <c r="B9" s="42" t="str">
        <f>+Nodrosinajums!B8</f>
        <v>Pienava</v>
      </c>
      <c r="C9" s="43" t="str">
        <f>+C11</f>
        <v>U,K</v>
      </c>
      <c r="D9" s="92" t="s">
        <v>71</v>
      </c>
      <c r="E9" s="93"/>
      <c r="F9" s="42" t="str">
        <f>+F5</f>
        <v>Pašvaldības iestāde</v>
      </c>
      <c r="G9" s="42" t="str">
        <f>+G5</f>
        <v>Funkcija definēta Nolikumā</v>
      </c>
      <c r="H9" s="42" t="str">
        <f t="shared" si="0"/>
        <v>Slampes un Džūkstes pagastu pārvalde</v>
      </c>
      <c r="I9" s="92" t="str">
        <f t="shared" si="1"/>
        <v>Slampes un Džūkstes pagastu pārvalde</v>
      </c>
      <c r="J9" s="94"/>
    </row>
    <row r="10" spans="1:10" s="62" customFormat="1" ht="18" customHeight="1">
      <c r="A10" s="57"/>
      <c r="B10" s="58"/>
      <c r="C10" s="59" t="s">
        <v>151</v>
      </c>
      <c r="D10" s="60" t="s">
        <v>154</v>
      </c>
      <c r="E10" s="60"/>
      <c r="F10" s="60"/>
      <c r="G10" s="60"/>
      <c r="H10" s="60"/>
      <c r="I10" s="60"/>
      <c r="J10" s="61"/>
    </row>
    <row r="11" spans="1:10" s="44" customFormat="1" ht="64.5" customHeight="1">
      <c r="A11" s="41">
        <v>4</v>
      </c>
      <c r="B11" s="42" t="str">
        <f>+Nodrosinajums!B9</f>
        <v>Vaski</v>
      </c>
      <c r="C11" s="43" t="str">
        <f>+C13</f>
        <v>U,K</v>
      </c>
      <c r="D11" s="92" t="str">
        <f>+D7</f>
        <v>SIA "TILDE"</v>
      </c>
      <c r="E11" s="93"/>
      <c r="F11" s="42" t="str">
        <f>+F7</f>
        <v>Tukuma novada pašvaldības SIA</v>
      </c>
      <c r="G11" s="42" t="str">
        <f>+G7</f>
        <v>Ir Regulatora licence un apstiprināti tarifi, par līgumu ar pašvaldību nav informācijas</v>
      </c>
      <c r="H11" s="42" t="str">
        <f t="shared" si="0"/>
        <v>SIA "TILDE"</v>
      </c>
      <c r="I11" s="92" t="str">
        <f t="shared" si="1"/>
        <v>SIA "TILDE"</v>
      </c>
      <c r="J11" s="94"/>
    </row>
    <row r="12" spans="1:10" s="62" customFormat="1" ht="18" customHeight="1">
      <c r="A12" s="57"/>
      <c r="B12" s="58"/>
      <c r="C12" s="59" t="s">
        <v>151</v>
      </c>
      <c r="D12" s="60"/>
      <c r="E12" s="60"/>
      <c r="F12" s="60"/>
      <c r="G12" s="60"/>
      <c r="H12" s="60"/>
      <c r="I12" s="60"/>
      <c r="J12" s="61"/>
    </row>
    <row r="13" spans="1:10" s="44" customFormat="1" ht="31.5" customHeight="1">
      <c r="A13" s="41">
        <v>5</v>
      </c>
      <c r="B13" s="42" t="str">
        <f>+Nodrosinajums!B10</f>
        <v>Lancenieki</v>
      </c>
      <c r="C13" s="42" t="str">
        <f>C15</f>
        <v>U,K</v>
      </c>
      <c r="D13" s="92" t="s">
        <v>71</v>
      </c>
      <c r="E13" s="93"/>
      <c r="F13" s="42" t="str">
        <f>+F9</f>
        <v>Pašvaldības iestāde</v>
      </c>
      <c r="G13" s="42" t="str">
        <f>+G9</f>
        <v>Funkcija definēta Nolikumā</v>
      </c>
      <c r="H13" s="42" t="str">
        <f t="shared" ref="H13" si="2">+D13</f>
        <v>Slampes un Džūkstes pagastu pārvalde</v>
      </c>
      <c r="I13" s="92" t="str">
        <f t="shared" si="1"/>
        <v>Slampes un Džūkstes pagastu pārvalde</v>
      </c>
      <c r="J13" s="94"/>
    </row>
    <row r="14" spans="1:10" s="62" customFormat="1" ht="18" customHeight="1">
      <c r="A14" s="57"/>
      <c r="B14" s="58"/>
      <c r="C14" s="59" t="s">
        <v>151</v>
      </c>
      <c r="D14" s="60" t="s">
        <v>154</v>
      </c>
      <c r="E14" s="60"/>
      <c r="F14" s="60"/>
      <c r="G14" s="60"/>
      <c r="H14" s="60"/>
      <c r="I14" s="60"/>
      <c r="J14" s="61"/>
    </row>
    <row r="15" spans="1:10" s="44" customFormat="1" ht="65.25" customHeight="1">
      <c r="A15" s="41">
        <v>6</v>
      </c>
      <c r="B15" s="42" t="str">
        <f>+Nodrosinajums!B11</f>
        <v>Sāti</v>
      </c>
      <c r="C15" s="42" t="str">
        <f>C17</f>
        <v>U,K</v>
      </c>
      <c r="D15" s="92" t="str">
        <f>+D11</f>
        <v>SIA "TILDE"</v>
      </c>
      <c r="E15" s="93"/>
      <c r="F15" s="42" t="str">
        <f>+F11</f>
        <v>Tukuma novada pašvaldības SIA</v>
      </c>
      <c r="G15" s="42" t="str">
        <f>+G11</f>
        <v>Ir Regulatora licence un apstiprināti tarifi, par līgumu ar pašvaldību nav informācijas</v>
      </c>
      <c r="H15" s="42" t="str">
        <f t="shared" si="0"/>
        <v>SIA "TILDE"</v>
      </c>
      <c r="I15" s="92" t="str">
        <f t="shared" si="1"/>
        <v>SIA "TILDE"</v>
      </c>
      <c r="J15" s="94"/>
    </row>
    <row r="16" spans="1:10" s="62" customFormat="1" ht="18" customHeight="1">
      <c r="A16" s="57"/>
      <c r="B16" s="58"/>
      <c r="C16" s="59" t="s">
        <v>151</v>
      </c>
      <c r="D16" s="60"/>
      <c r="E16" s="60"/>
      <c r="F16" s="60"/>
      <c r="G16" s="60"/>
      <c r="H16" s="60"/>
      <c r="I16" s="60"/>
      <c r="J16" s="61"/>
    </row>
    <row r="17" spans="1:10" s="44" customFormat="1" ht="69" customHeight="1">
      <c r="A17" s="41">
        <v>7</v>
      </c>
      <c r="B17" s="42" t="str">
        <f>+Nodrosinajums!B12</f>
        <v>Lestene</v>
      </c>
      <c r="C17" s="42" t="str">
        <f>C19</f>
        <v>U,K</v>
      </c>
      <c r="D17" s="92" t="str">
        <f>+D11</f>
        <v>SIA "TILDE"</v>
      </c>
      <c r="E17" s="93"/>
      <c r="F17" s="42" t="str">
        <f>+F15</f>
        <v>Tukuma novada pašvaldības SIA</v>
      </c>
      <c r="G17" s="42" t="str">
        <f>+G15</f>
        <v>Ir Regulatora licence un apstiprināti tarifi, par līgumu ar pašvaldību nav informācijas</v>
      </c>
      <c r="H17" s="42" t="str">
        <f t="shared" si="0"/>
        <v>SIA "TILDE"</v>
      </c>
      <c r="I17" s="92" t="str">
        <f t="shared" si="1"/>
        <v>SIA "TILDE"</v>
      </c>
      <c r="J17" s="94"/>
    </row>
    <row r="18" spans="1:10" s="62" customFormat="1" ht="18" customHeight="1">
      <c r="A18" s="57"/>
      <c r="B18" s="58"/>
      <c r="C18" s="59" t="s">
        <v>151</v>
      </c>
      <c r="D18" s="60" t="s">
        <v>152</v>
      </c>
      <c r="E18" s="60"/>
      <c r="F18" s="60"/>
      <c r="G18" s="60"/>
      <c r="H18" s="60"/>
      <c r="I18" s="60"/>
      <c r="J18" s="61"/>
    </row>
    <row r="19" spans="1:10" s="44" customFormat="1" ht="31.5" customHeight="1">
      <c r="A19" s="41">
        <v>8</v>
      </c>
      <c r="B19" s="42" t="str">
        <f>+Nodrosinajums!B13</f>
        <v>Dzintars</v>
      </c>
      <c r="C19" s="42" t="s">
        <v>49</v>
      </c>
      <c r="D19" s="92" t="s">
        <v>80</v>
      </c>
      <c r="E19" s="93"/>
      <c r="F19" s="42" t="str">
        <f>+F15</f>
        <v>Tukuma novada pašvaldības SIA</v>
      </c>
      <c r="G19" s="42" t="str">
        <f>+G15</f>
        <v>Ir Regulatora licence un apstiprināti tarifi, par līgumu ar pašvaldību nav informācijas</v>
      </c>
      <c r="H19" s="42" t="str">
        <f t="shared" si="0"/>
        <v>Pūres un Jaunsātu pagastu pārvalde</v>
      </c>
      <c r="I19" s="92" t="str">
        <f t="shared" si="1"/>
        <v>Pūres un Jaunsātu pagastu pārvalde</v>
      </c>
      <c r="J19" s="94"/>
    </row>
    <row r="20" spans="1:10" s="62" customFormat="1" ht="18" customHeight="1">
      <c r="A20" s="57"/>
      <c r="B20" s="58"/>
      <c r="C20" s="59" t="s">
        <v>151</v>
      </c>
      <c r="D20" s="60" t="s">
        <v>155</v>
      </c>
      <c r="E20" s="60"/>
      <c r="F20" s="60"/>
      <c r="G20" s="60"/>
      <c r="H20" s="60"/>
      <c r="I20" s="60"/>
      <c r="J20" s="61"/>
    </row>
    <row r="21" spans="1:10" s="44" customFormat="1" ht="33" customHeight="1">
      <c r="A21" s="41">
        <v>9</v>
      </c>
      <c r="B21" s="42" t="str">
        <f>+Nodrosinajums!B14</f>
        <v>Zentene</v>
      </c>
      <c r="C21" s="42" t="s">
        <v>49</v>
      </c>
      <c r="D21" s="92" t="s">
        <v>85</v>
      </c>
      <c r="E21" s="93"/>
      <c r="F21" s="42" t="s">
        <v>45</v>
      </c>
      <c r="G21" s="42" t="s">
        <v>64</v>
      </c>
      <c r="H21" s="42" t="str">
        <f t="shared" ref="H21" si="3">+D21</f>
        <v>Sēmes un Zentenes pagastu pārvalde</v>
      </c>
      <c r="I21" s="92" t="str">
        <f t="shared" si="1"/>
        <v>Sēmes un Zentenes pagastu pārvalde</v>
      </c>
      <c r="J21" s="94"/>
    </row>
    <row r="22" spans="1:10" s="62" customFormat="1" ht="18" customHeight="1">
      <c r="A22" s="57"/>
      <c r="B22" s="58"/>
      <c r="C22" s="59" t="s">
        <v>151</v>
      </c>
      <c r="D22" s="60" t="s">
        <v>156</v>
      </c>
      <c r="E22" s="60"/>
      <c r="F22" s="60"/>
      <c r="G22" s="60"/>
      <c r="H22" s="60"/>
      <c r="I22" s="60"/>
      <c r="J22" s="61"/>
    </row>
    <row r="23" spans="1:10" s="44" customFormat="1" ht="47.25">
      <c r="A23" s="41">
        <v>10</v>
      </c>
      <c r="B23" s="42" t="str">
        <f>+Nodrosinajums!B15</f>
        <v>Ozolnieki</v>
      </c>
      <c r="C23" s="42" t="s">
        <v>49</v>
      </c>
      <c r="D23" s="96" t="s">
        <v>71</v>
      </c>
      <c r="E23" s="96"/>
      <c r="F23" s="42" t="s">
        <v>45</v>
      </c>
      <c r="G23" s="42" t="s">
        <v>64</v>
      </c>
      <c r="H23" s="42" t="str">
        <f t="shared" ref="H23" si="4">+D23</f>
        <v>Slampes un Džūkstes pagastu pārvalde</v>
      </c>
      <c r="I23" s="96" t="str">
        <f t="shared" si="1"/>
        <v>Slampes un Džūkstes pagastu pārvalde</v>
      </c>
      <c r="J23" s="97"/>
    </row>
    <row r="24" spans="1:10" s="62" customFormat="1" ht="18" customHeight="1">
      <c r="A24" s="57"/>
      <c r="B24" s="58"/>
      <c r="C24" s="59" t="s">
        <v>151</v>
      </c>
      <c r="D24" s="60" t="s">
        <v>157</v>
      </c>
      <c r="E24" s="60"/>
      <c r="F24" s="60"/>
      <c r="G24" s="60"/>
      <c r="H24" s="60"/>
      <c r="I24" s="60"/>
      <c r="J24" s="61"/>
    </row>
  </sheetData>
  <mergeCells count="26"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  <mergeCell ref="D23:E23"/>
    <mergeCell ref="I15:J15"/>
    <mergeCell ref="I17:J17"/>
    <mergeCell ref="I19:J19"/>
    <mergeCell ref="I21:J21"/>
    <mergeCell ref="I23:J23"/>
    <mergeCell ref="D17:E17"/>
    <mergeCell ref="D15:E15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7"/>
  <sheetViews>
    <sheetView topLeftCell="B171" workbookViewId="0">
      <selection activeCell="B187" sqref="B18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36</v>
      </c>
      <c r="B1" s="50" t="str">
        <f>+A1</f>
        <v>Ūdensapgādes un kanalizācijas pakalpojumu daudzums</v>
      </c>
    </row>
    <row r="2" spans="1:13" s="1" customFormat="1" ht="24" customHeight="1">
      <c r="A2" s="1" t="str">
        <f>+Nodrosinajums!A2</f>
        <v>Tukuma novads</v>
      </c>
      <c r="B2" s="50" t="str">
        <f>+A2</f>
        <v>Tukuma novads</v>
      </c>
    </row>
    <row r="3" spans="1:13" s="1" customFormat="1" ht="28.5" customHeight="1">
      <c r="A3" s="1" t="s">
        <v>68</v>
      </c>
      <c r="B3" s="50" t="str">
        <f>+A3</f>
        <v>TUME</v>
      </c>
    </row>
    <row r="4" spans="1:13" s="7" customFormat="1" ht="15.75">
      <c r="A4" s="71" t="s">
        <v>1</v>
      </c>
      <c r="B4" s="71" t="s">
        <v>16</v>
      </c>
      <c r="C4" s="71"/>
      <c r="D4" s="101" t="s">
        <v>10</v>
      </c>
      <c r="E4" s="102"/>
      <c r="F4" s="102"/>
      <c r="G4" s="102"/>
      <c r="H4" s="105"/>
      <c r="I4" s="105"/>
      <c r="J4" s="105"/>
      <c r="K4" s="105"/>
      <c r="L4" s="105"/>
      <c r="M4" s="106"/>
    </row>
    <row r="5" spans="1:13" s="7" customFormat="1" ht="33" customHeight="1">
      <c r="A5" s="71"/>
      <c r="B5" s="71"/>
      <c r="C5" s="71"/>
      <c r="D5" s="71" t="s">
        <v>17</v>
      </c>
      <c r="E5" s="71"/>
      <c r="F5" s="85" t="s">
        <v>23</v>
      </c>
      <c r="G5" s="87"/>
      <c r="H5" s="71" t="s">
        <v>20</v>
      </c>
      <c r="I5" s="71"/>
      <c r="J5" s="71"/>
      <c r="K5" s="71"/>
      <c r="L5" s="71"/>
      <c r="M5" s="71"/>
    </row>
    <row r="6" spans="1:13" s="7" customFormat="1" ht="33" customHeight="1">
      <c r="A6" s="71"/>
      <c r="B6" s="71"/>
      <c r="C6" s="71"/>
      <c r="D6" s="68" t="s">
        <v>18</v>
      </c>
      <c r="E6" s="68" t="s">
        <v>19</v>
      </c>
      <c r="F6" s="68" t="s">
        <v>18</v>
      </c>
      <c r="G6" s="68" t="s">
        <v>7</v>
      </c>
      <c r="H6" s="68" t="s">
        <v>22</v>
      </c>
      <c r="I6" s="68" t="s">
        <v>19</v>
      </c>
      <c r="J6" s="68" t="s">
        <v>21</v>
      </c>
      <c r="K6" s="68" t="s">
        <v>24</v>
      </c>
      <c r="L6" s="85" t="s">
        <v>42</v>
      </c>
      <c r="M6" s="104"/>
    </row>
    <row r="7" spans="1:13" s="6" customFormat="1" ht="15.75">
      <c r="A7" s="114"/>
      <c r="B7" s="115">
        <v>2008</v>
      </c>
      <c r="C7" s="116"/>
      <c r="D7" s="116">
        <v>45974</v>
      </c>
      <c r="E7" s="117">
        <f t="shared" ref="E7:E9" si="0">+D7/365</f>
        <v>125.95616438356164</v>
      </c>
      <c r="F7" s="118">
        <f>0.32*D7</f>
        <v>14711.68</v>
      </c>
      <c r="G7" s="119">
        <f t="shared" ref="G7:G9" si="1">+F7/D7</f>
        <v>0.32</v>
      </c>
      <c r="H7" s="118">
        <f>+D7-F7</f>
        <v>31262.32</v>
      </c>
      <c r="I7" s="117">
        <f>+H7/365</f>
        <v>85.650191780821913</v>
      </c>
      <c r="J7" s="118">
        <f>65.5*365</f>
        <v>23907.5</v>
      </c>
      <c r="K7" s="117">
        <f>+J7/365/Nodrosinajums!$F$6*1000</f>
        <v>105.81583198707594</v>
      </c>
      <c r="L7" s="120">
        <f>+H7-J7</f>
        <v>7354.82</v>
      </c>
      <c r="M7" s="121"/>
    </row>
    <row r="8" spans="1:13" s="6" customFormat="1" ht="15.75">
      <c r="A8" s="122"/>
      <c r="B8" s="115">
        <v>2009</v>
      </c>
      <c r="C8" s="116"/>
      <c r="D8" s="116">
        <v>40775</v>
      </c>
      <c r="E8" s="117">
        <f t="shared" si="0"/>
        <v>111.71232876712328</v>
      </c>
      <c r="F8" s="118">
        <f t="shared" ref="F8:F9" si="2">0.32*D8</f>
        <v>13048</v>
      </c>
      <c r="G8" s="119">
        <f t="shared" si="1"/>
        <v>0.32</v>
      </c>
      <c r="H8" s="118">
        <f t="shared" ref="H8:H9" si="3">+D8-F8</f>
        <v>27727</v>
      </c>
      <c r="I8" s="117">
        <f t="shared" ref="I8:I9" si="4">+H8/365</f>
        <v>75.964383561643842</v>
      </c>
      <c r="J8" s="118">
        <f>58.1*365</f>
        <v>21206.5</v>
      </c>
      <c r="K8" s="117">
        <f>+J8/365/Nodrosinajums!$F$6*1000</f>
        <v>93.8610662358643</v>
      </c>
      <c r="L8" s="120">
        <f t="shared" ref="L8:L9" si="5">+H8-J8</f>
        <v>6520.5</v>
      </c>
      <c r="M8" s="121"/>
    </row>
    <row r="9" spans="1:13" s="6" customFormat="1" ht="15.75">
      <c r="A9" s="123"/>
      <c r="B9" s="115">
        <v>2010</v>
      </c>
      <c r="C9" s="116"/>
      <c r="D9" s="124">
        <v>35212</v>
      </c>
      <c r="E9" s="117">
        <f t="shared" si="0"/>
        <v>96.471232876712335</v>
      </c>
      <c r="F9" s="118">
        <f t="shared" si="2"/>
        <v>11267.84</v>
      </c>
      <c r="G9" s="119">
        <f t="shared" si="1"/>
        <v>0.32</v>
      </c>
      <c r="H9" s="118">
        <f t="shared" si="3"/>
        <v>23944.16</v>
      </c>
      <c r="I9" s="117">
        <f t="shared" si="4"/>
        <v>65.600438356164389</v>
      </c>
      <c r="J9" s="118">
        <f>50.2*365</f>
        <v>18323</v>
      </c>
      <c r="K9" s="117">
        <f>+J9/365/Nodrosinajums!$F$6*1000</f>
        <v>81.098546042003235</v>
      </c>
      <c r="L9" s="120">
        <f t="shared" si="5"/>
        <v>5621.16</v>
      </c>
      <c r="M9" s="121"/>
    </row>
    <row r="10" spans="1:13" s="27" customFormat="1" ht="5.25" customHeight="1">
      <c r="A10" s="23"/>
      <c r="B10" s="24"/>
      <c r="C10" s="25"/>
      <c r="D10" s="21"/>
      <c r="E10" s="28"/>
      <c r="F10" s="25"/>
      <c r="G10" s="29"/>
      <c r="H10" s="25"/>
      <c r="I10" s="25"/>
      <c r="J10" s="30"/>
      <c r="K10" s="28"/>
      <c r="L10" s="24"/>
      <c r="M10" s="24"/>
    </row>
    <row r="11" spans="1:13" s="4" customFormat="1" ht="33.75" hidden="1" customHeight="1">
      <c r="A11" s="15"/>
      <c r="B11" s="15"/>
      <c r="C11" s="33"/>
      <c r="D11" s="15"/>
      <c r="E11" s="32"/>
      <c r="F11" s="107"/>
      <c r="G11" s="108"/>
      <c r="H11" s="108"/>
      <c r="I11" s="108"/>
      <c r="J11" s="108"/>
      <c r="K11" s="108"/>
      <c r="L11" s="108"/>
      <c r="M11" s="108"/>
    </row>
    <row r="12" spans="1:13" s="6" customFormat="1" ht="5.25" customHeight="1">
      <c r="B12" s="5"/>
    </row>
    <row r="13" spans="1:13" s="7" customFormat="1" ht="15.75">
      <c r="A13" s="71" t="s">
        <v>1</v>
      </c>
      <c r="B13" s="71" t="s">
        <v>16</v>
      </c>
      <c r="C13" s="71"/>
      <c r="D13" s="101" t="s">
        <v>11</v>
      </c>
      <c r="E13" s="102"/>
      <c r="F13" s="102"/>
      <c r="G13" s="102"/>
      <c r="H13" s="105"/>
      <c r="I13" s="105"/>
      <c r="J13" s="105"/>
      <c r="K13" s="105"/>
      <c r="L13" s="105"/>
      <c r="M13" s="106"/>
    </row>
    <row r="14" spans="1:13" s="7" customFormat="1" ht="57.75" customHeight="1">
      <c r="A14" s="71"/>
      <c r="B14" s="71"/>
      <c r="C14" s="71"/>
      <c r="D14" s="71" t="s">
        <v>41</v>
      </c>
      <c r="E14" s="71"/>
      <c r="F14" s="85" t="s">
        <v>25</v>
      </c>
      <c r="G14" s="87"/>
      <c r="H14" s="71" t="s">
        <v>27</v>
      </c>
      <c r="I14" s="71"/>
      <c r="J14" s="71"/>
      <c r="K14" s="71"/>
      <c r="L14" s="71"/>
      <c r="M14" s="71"/>
    </row>
    <row r="15" spans="1:13" s="7" customFormat="1" ht="33" customHeight="1">
      <c r="A15" s="71"/>
      <c r="B15" s="71"/>
      <c r="C15" s="71"/>
      <c r="D15" s="68" t="s">
        <v>18</v>
      </c>
      <c r="E15" s="68" t="s">
        <v>19</v>
      </c>
      <c r="F15" s="68" t="s">
        <v>18</v>
      </c>
      <c r="G15" s="68" t="s">
        <v>7</v>
      </c>
      <c r="H15" s="68" t="s">
        <v>22</v>
      </c>
      <c r="I15" s="68" t="str">
        <f>+I6</f>
        <v>m3/dnn</v>
      </c>
      <c r="J15" s="68" t="s">
        <v>28</v>
      </c>
      <c r="K15" s="68" t="s">
        <v>24</v>
      </c>
      <c r="L15" s="85" t="s">
        <v>43</v>
      </c>
      <c r="M15" s="104"/>
    </row>
    <row r="16" spans="1:13" s="6" customFormat="1" ht="15.75">
      <c r="A16" s="114"/>
      <c r="B16" s="115">
        <v>2008</v>
      </c>
      <c r="C16" s="116"/>
      <c r="D16" s="125" t="s">
        <v>29</v>
      </c>
      <c r="E16" s="125" t="s">
        <v>29</v>
      </c>
      <c r="F16" s="125" t="s">
        <v>29</v>
      </c>
      <c r="G16" s="125" t="s">
        <v>29</v>
      </c>
      <c r="H16" s="118">
        <v>34133</v>
      </c>
      <c r="I16" s="117">
        <f>+H16/365</f>
        <v>93.515068493150679</v>
      </c>
      <c r="J16" s="118">
        <v>22186</v>
      </c>
      <c r="K16" s="117">
        <f>+J16/365/Nodrosinajums!$J$6*1000</f>
        <v>98.196383915727978</v>
      </c>
      <c r="L16" s="120">
        <f>+H16-J16</f>
        <v>11947</v>
      </c>
      <c r="M16" s="121"/>
    </row>
    <row r="17" spans="1:13" s="6" customFormat="1" ht="15.75">
      <c r="A17" s="122"/>
      <c r="B17" s="115">
        <v>2009</v>
      </c>
      <c r="C17" s="116"/>
      <c r="D17" s="125" t="s">
        <v>29</v>
      </c>
      <c r="E17" s="125" t="s">
        <v>29</v>
      </c>
      <c r="F17" s="125" t="s">
        <v>29</v>
      </c>
      <c r="G17" s="125" t="s">
        <v>29</v>
      </c>
      <c r="H17" s="118">
        <v>28586</v>
      </c>
      <c r="I17" s="117">
        <f t="shared" ref="I17:I18" si="6">+H17/365</f>
        <v>78.317808219178076</v>
      </c>
      <c r="J17" s="118">
        <v>18581</v>
      </c>
      <c r="K17" s="117">
        <f>+J17/365/Nodrosinajums!$J$6*1000</f>
        <v>82.240467391063802</v>
      </c>
      <c r="L17" s="120">
        <f t="shared" ref="L17:L18" si="7">+H17-J17</f>
        <v>10005</v>
      </c>
      <c r="M17" s="121"/>
    </row>
    <row r="18" spans="1:13" s="6" customFormat="1" ht="15.75">
      <c r="A18" s="123"/>
      <c r="B18" s="115">
        <v>2010</v>
      </c>
      <c r="C18" s="116"/>
      <c r="D18" s="125" t="s">
        <v>29</v>
      </c>
      <c r="E18" s="125" t="s">
        <v>29</v>
      </c>
      <c r="F18" s="125" t="s">
        <v>29</v>
      </c>
      <c r="G18" s="125" t="s">
        <v>29</v>
      </c>
      <c r="H18" s="118">
        <v>23511</v>
      </c>
      <c r="I18" s="117">
        <f t="shared" si="6"/>
        <v>64.413698630136992</v>
      </c>
      <c r="J18" s="118">
        <v>15282</v>
      </c>
      <c r="K18" s="117">
        <f>+J18/365/Nodrosinajums!$J$6*1000</f>
        <v>67.638922699006358</v>
      </c>
      <c r="L18" s="120">
        <f t="shared" si="7"/>
        <v>8229</v>
      </c>
      <c r="M18" s="121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4" customFormat="1" ht="15.75" hidden="1">
      <c r="A20" s="15"/>
      <c r="B20" s="35"/>
      <c r="C20" s="33"/>
      <c r="D20" s="35"/>
      <c r="E20" s="32"/>
      <c r="F20" s="32"/>
      <c r="G20" s="35"/>
      <c r="H20" s="33"/>
      <c r="I20" s="33"/>
      <c r="J20" s="33"/>
      <c r="K20" s="36"/>
      <c r="L20" s="33"/>
      <c r="M20" s="33"/>
    </row>
    <row r="21" spans="1:13" s="6" customFormat="1" ht="30.75" customHeight="1">
      <c r="B21" s="50" t="s">
        <v>69</v>
      </c>
    </row>
    <row r="22" spans="1:13" s="7" customFormat="1" ht="15.75">
      <c r="A22" s="71" t="s">
        <v>1</v>
      </c>
      <c r="B22" s="71" t="s">
        <v>16</v>
      </c>
      <c r="C22" s="71"/>
      <c r="D22" s="101" t="s">
        <v>10</v>
      </c>
      <c r="E22" s="102"/>
      <c r="F22" s="102"/>
      <c r="G22" s="102"/>
      <c r="H22" s="105"/>
      <c r="I22" s="105"/>
      <c r="J22" s="105"/>
      <c r="K22" s="105"/>
      <c r="L22" s="105"/>
      <c r="M22" s="106"/>
    </row>
    <row r="23" spans="1:13" s="7" customFormat="1" ht="33" customHeight="1">
      <c r="A23" s="71"/>
      <c r="B23" s="71"/>
      <c r="C23" s="71"/>
      <c r="D23" s="71" t="s">
        <v>17</v>
      </c>
      <c r="E23" s="71"/>
      <c r="F23" s="85" t="s">
        <v>23</v>
      </c>
      <c r="G23" s="87"/>
      <c r="H23" s="71" t="s">
        <v>20</v>
      </c>
      <c r="I23" s="71"/>
      <c r="J23" s="71"/>
      <c r="K23" s="71"/>
      <c r="L23" s="71"/>
      <c r="M23" s="71"/>
    </row>
    <row r="24" spans="1:13" s="7" customFormat="1" ht="33" customHeight="1">
      <c r="A24" s="71"/>
      <c r="B24" s="71"/>
      <c r="C24" s="71"/>
      <c r="D24" s="68" t="s">
        <v>18</v>
      </c>
      <c r="E24" s="68" t="s">
        <v>19</v>
      </c>
      <c r="F24" s="68" t="s">
        <v>18</v>
      </c>
      <c r="G24" s="68" t="s">
        <v>7</v>
      </c>
      <c r="H24" s="68" t="s">
        <v>22</v>
      </c>
      <c r="I24" s="68" t="s">
        <v>19</v>
      </c>
      <c r="J24" s="68" t="s">
        <v>21</v>
      </c>
      <c r="K24" s="68" t="s">
        <v>24</v>
      </c>
      <c r="L24" s="85" t="s">
        <v>44</v>
      </c>
      <c r="M24" s="104"/>
    </row>
    <row r="25" spans="1:13" s="6" customFormat="1" ht="15.75">
      <c r="A25" s="114"/>
      <c r="B25" s="115">
        <v>2008</v>
      </c>
      <c r="C25" s="116"/>
      <c r="D25" s="116">
        <v>20659</v>
      </c>
      <c r="E25" s="117">
        <f>+D25/365</f>
        <v>56.6</v>
      </c>
      <c r="F25" s="118">
        <f>+D25-H25</f>
        <v>0</v>
      </c>
      <c r="G25" s="126">
        <f>+F25/D25</f>
        <v>0</v>
      </c>
      <c r="H25" s="118">
        <f>365*56.6</f>
        <v>20659</v>
      </c>
      <c r="I25" s="117">
        <f>+H25/365</f>
        <v>56.6</v>
      </c>
      <c r="J25" s="118">
        <f>+H25</f>
        <v>20659</v>
      </c>
      <c r="K25" s="117">
        <f>+J25/365/Nodrosinajums!$F$7*1000</f>
        <v>123.04347826086958</v>
      </c>
      <c r="L25" s="127" t="s">
        <v>29</v>
      </c>
      <c r="M25" s="128"/>
    </row>
    <row r="26" spans="1:13" s="6" customFormat="1" ht="15.75">
      <c r="A26" s="122"/>
      <c r="B26" s="115">
        <v>2009</v>
      </c>
      <c r="C26" s="116"/>
      <c r="D26" s="116">
        <v>19795</v>
      </c>
      <c r="E26" s="117">
        <f t="shared" ref="E26:E27" si="8">+D26/365</f>
        <v>54.232876712328768</v>
      </c>
      <c r="F26" s="118">
        <f t="shared" ref="F26:F27" si="9">+D26-H26</f>
        <v>5.0000000002910383E-2</v>
      </c>
      <c r="G26" s="126">
        <f t="shared" ref="G26:G27" si="10">+F26/D26</f>
        <v>2.5258903765046924E-6</v>
      </c>
      <c r="H26" s="118">
        <f>365*54.23+1</f>
        <v>19794.949999999997</v>
      </c>
      <c r="I26" s="117">
        <f t="shared" ref="I26:I27" si="11">+H26/365</f>
        <v>54.23273972602739</v>
      </c>
      <c r="J26" s="118">
        <f t="shared" ref="J26:J27" si="12">+H26</f>
        <v>19794.949999999997</v>
      </c>
      <c r="K26" s="117">
        <f>+J26/365/Nodrosinajums!$F$7*1000</f>
        <v>117.89726027397259</v>
      </c>
      <c r="L26" s="127" t="s">
        <v>29</v>
      </c>
      <c r="M26" s="128"/>
    </row>
    <row r="27" spans="1:13" s="6" customFormat="1" ht="15.75">
      <c r="A27" s="123"/>
      <c r="B27" s="115">
        <v>2010</v>
      </c>
      <c r="C27" s="116"/>
      <c r="D27" s="124">
        <v>21293</v>
      </c>
      <c r="E27" s="117">
        <f t="shared" si="8"/>
        <v>58.336986301369862</v>
      </c>
      <c r="F27" s="118">
        <f t="shared" si="9"/>
        <v>-0.4500000000007276</v>
      </c>
      <c r="G27" s="126">
        <f t="shared" si="10"/>
        <v>-2.1133705912775448E-5</v>
      </c>
      <c r="H27" s="118">
        <f>365*58.33+3</f>
        <v>21293.45</v>
      </c>
      <c r="I27" s="117">
        <f t="shared" si="11"/>
        <v>58.338219178082191</v>
      </c>
      <c r="J27" s="118">
        <f t="shared" si="12"/>
        <v>21293.45</v>
      </c>
      <c r="K27" s="117">
        <f>+J27/365/Nodrosinajums!$F$7*1000</f>
        <v>126.82221560452651</v>
      </c>
      <c r="L27" s="127" t="s">
        <v>29</v>
      </c>
      <c r="M27" s="129"/>
    </row>
    <row r="28" spans="1:13" s="6" customFormat="1" ht="18.75" customHeight="1">
      <c r="A28" s="15"/>
      <c r="B28" s="21" t="s">
        <v>73</v>
      </c>
      <c r="C28" s="17"/>
      <c r="D28" s="18"/>
      <c r="E28" s="19"/>
      <c r="F28" s="20"/>
      <c r="G28" s="22"/>
      <c r="H28" s="20"/>
      <c r="I28" s="20"/>
      <c r="J28" s="20"/>
      <c r="K28" s="19"/>
      <c r="L28" s="20"/>
      <c r="M28" s="31"/>
    </row>
    <row r="29" spans="1:13" s="4" customFormat="1" ht="15.75">
      <c r="A29" s="15"/>
      <c r="B29" s="33"/>
      <c r="C29" s="33"/>
      <c r="D29" s="33"/>
      <c r="E29" s="32"/>
      <c r="F29" s="34"/>
      <c r="G29" s="34"/>
      <c r="H29" s="33"/>
      <c r="I29" s="33"/>
      <c r="J29" s="33"/>
      <c r="K29" s="34"/>
      <c r="L29" s="33"/>
      <c r="M29" s="33"/>
    </row>
    <row r="30" spans="1:13" s="6" customFormat="1" ht="5.25" customHeight="1">
      <c r="B30" s="5"/>
    </row>
    <row r="31" spans="1:13" s="7" customFormat="1" ht="15.75">
      <c r="A31" s="71" t="s">
        <v>1</v>
      </c>
      <c r="B31" s="71" t="s">
        <v>16</v>
      </c>
      <c r="C31" s="71"/>
      <c r="D31" s="101" t="s">
        <v>11</v>
      </c>
      <c r="E31" s="102"/>
      <c r="F31" s="102"/>
      <c r="G31" s="102"/>
      <c r="H31" s="105"/>
      <c r="I31" s="105"/>
      <c r="J31" s="105"/>
      <c r="K31" s="105"/>
      <c r="L31" s="105"/>
      <c r="M31" s="106"/>
    </row>
    <row r="32" spans="1:13" s="7" customFormat="1" ht="33" customHeight="1">
      <c r="A32" s="71"/>
      <c r="B32" s="71"/>
      <c r="C32" s="71"/>
      <c r="D32" s="71" t="s">
        <v>26</v>
      </c>
      <c r="E32" s="71"/>
      <c r="F32" s="85" t="s">
        <v>25</v>
      </c>
      <c r="G32" s="87"/>
      <c r="H32" s="71" t="s">
        <v>27</v>
      </c>
      <c r="I32" s="71"/>
      <c r="J32" s="71"/>
      <c r="K32" s="71"/>
      <c r="L32" s="71"/>
      <c r="M32" s="71"/>
    </row>
    <row r="33" spans="1:14" s="7" customFormat="1" ht="33" customHeight="1">
      <c r="A33" s="71"/>
      <c r="B33" s="71"/>
      <c r="C33" s="71"/>
      <c r="D33" s="68" t="s">
        <v>18</v>
      </c>
      <c r="E33" s="68" t="s">
        <v>19</v>
      </c>
      <c r="F33" s="68" t="s">
        <v>18</v>
      </c>
      <c r="G33" s="68" t="s">
        <v>7</v>
      </c>
      <c r="H33" s="68" t="s">
        <v>22</v>
      </c>
      <c r="I33" s="68" t="s">
        <v>19</v>
      </c>
      <c r="J33" s="68" t="s">
        <v>28</v>
      </c>
      <c r="K33" s="68" t="s">
        <v>24</v>
      </c>
      <c r="L33" s="85" t="s">
        <v>43</v>
      </c>
      <c r="M33" s="87"/>
    </row>
    <row r="34" spans="1:14" s="6" customFormat="1" ht="15.75">
      <c r="A34" s="114"/>
      <c r="B34" s="115">
        <v>2008</v>
      </c>
      <c r="C34" s="116"/>
      <c r="D34" s="118">
        <f>+H34</f>
        <v>20659</v>
      </c>
      <c r="E34" s="117">
        <f>+D34/365</f>
        <v>56.6</v>
      </c>
      <c r="F34" s="125" t="s">
        <v>29</v>
      </c>
      <c r="G34" s="130" t="s">
        <v>29</v>
      </c>
      <c r="H34" s="118">
        <f>+H25</f>
        <v>20659</v>
      </c>
      <c r="I34" s="117">
        <f>+H34/365</f>
        <v>56.6</v>
      </c>
      <c r="J34" s="118">
        <f>+H34</f>
        <v>20659</v>
      </c>
      <c r="K34" s="117">
        <f>+J34/365/Nodrosinajums!J7*1000</f>
        <v>123.04347826086958</v>
      </c>
      <c r="L34" s="127" t="s">
        <v>29</v>
      </c>
      <c r="M34" s="128"/>
      <c r="N34" s="131"/>
    </row>
    <row r="35" spans="1:14" s="6" customFormat="1" ht="15.75">
      <c r="A35" s="122"/>
      <c r="B35" s="115">
        <v>2009</v>
      </c>
      <c r="C35" s="116"/>
      <c r="D35" s="118">
        <f t="shared" ref="D35:D36" si="13">+H35</f>
        <v>19794.949999999997</v>
      </c>
      <c r="E35" s="117">
        <f t="shared" ref="E35:E36" si="14">+D35/365</f>
        <v>54.23273972602739</v>
      </c>
      <c r="F35" s="125" t="s">
        <v>29</v>
      </c>
      <c r="G35" s="130" t="s">
        <v>29</v>
      </c>
      <c r="H35" s="118">
        <f t="shared" ref="H35:H36" si="15">+H26</f>
        <v>19794.949999999997</v>
      </c>
      <c r="I35" s="117">
        <f t="shared" ref="I35:I36" si="16">+H35/365</f>
        <v>54.23273972602739</v>
      </c>
      <c r="J35" s="118">
        <f t="shared" ref="J35:J36" si="17">+H35</f>
        <v>19794.949999999997</v>
      </c>
      <c r="K35" s="117">
        <f>+J35/365/Nodrosinajums!J7*1000</f>
        <v>117.89726027397259</v>
      </c>
      <c r="L35" s="127" t="s">
        <v>29</v>
      </c>
      <c r="M35" s="128"/>
      <c r="N35" s="131"/>
    </row>
    <row r="36" spans="1:14" s="6" customFormat="1" ht="15.75">
      <c r="A36" s="123"/>
      <c r="B36" s="115">
        <v>2010</v>
      </c>
      <c r="C36" s="116"/>
      <c r="D36" s="118">
        <f t="shared" si="13"/>
        <v>21293.45</v>
      </c>
      <c r="E36" s="117">
        <f t="shared" si="14"/>
        <v>58.338219178082191</v>
      </c>
      <c r="F36" s="125" t="s">
        <v>29</v>
      </c>
      <c r="G36" s="130" t="s">
        <v>29</v>
      </c>
      <c r="H36" s="118">
        <f t="shared" si="15"/>
        <v>21293.45</v>
      </c>
      <c r="I36" s="117">
        <f t="shared" si="16"/>
        <v>58.338219178082191</v>
      </c>
      <c r="J36" s="118">
        <f t="shared" si="17"/>
        <v>21293.45</v>
      </c>
      <c r="K36" s="117">
        <f>+J36/365/Nodrosinajums!J7*1000</f>
        <v>126.82221560452651</v>
      </c>
      <c r="L36" s="127" t="s">
        <v>29</v>
      </c>
      <c r="M36" s="128"/>
      <c r="N36" s="131"/>
    </row>
    <row r="37" spans="1:14" s="27" customFormat="1" ht="23.25" customHeight="1">
      <c r="A37" s="23"/>
      <c r="B37" s="100" t="s">
        <v>70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26"/>
    </row>
    <row r="38" spans="1:14" s="4" customFormat="1" ht="15.75" hidden="1">
      <c r="A38" s="15"/>
      <c r="B38" s="35"/>
      <c r="C38" s="33"/>
      <c r="D38" s="35"/>
      <c r="E38" s="32"/>
      <c r="F38" s="32"/>
      <c r="G38" s="35"/>
      <c r="H38" s="33"/>
      <c r="I38" s="33"/>
      <c r="J38" s="33"/>
      <c r="K38" s="36"/>
      <c r="L38" s="33"/>
      <c r="M38" s="33"/>
    </row>
    <row r="39" spans="1:14" ht="28.5" customHeight="1">
      <c r="B39" s="50" t="s">
        <v>72</v>
      </c>
    </row>
    <row r="40" spans="1:14" s="7" customFormat="1" ht="15.75">
      <c r="A40" s="71" t="s">
        <v>1</v>
      </c>
      <c r="B40" s="71" t="s">
        <v>16</v>
      </c>
      <c r="C40" s="71"/>
      <c r="D40" s="101" t="s">
        <v>10</v>
      </c>
      <c r="E40" s="102"/>
      <c r="F40" s="102"/>
      <c r="G40" s="102"/>
      <c r="H40" s="105"/>
      <c r="I40" s="105"/>
      <c r="J40" s="105"/>
      <c r="K40" s="105"/>
      <c r="L40" s="105"/>
      <c r="M40" s="106"/>
    </row>
    <row r="41" spans="1:14" s="7" customFormat="1" ht="33" customHeight="1">
      <c r="A41" s="71"/>
      <c r="B41" s="71"/>
      <c r="C41" s="71"/>
      <c r="D41" s="71" t="s">
        <v>17</v>
      </c>
      <c r="E41" s="71"/>
      <c r="F41" s="85" t="s">
        <v>23</v>
      </c>
      <c r="G41" s="87"/>
      <c r="H41" s="71" t="s">
        <v>20</v>
      </c>
      <c r="I41" s="71"/>
      <c r="J41" s="71"/>
      <c r="K41" s="71"/>
      <c r="L41" s="71"/>
      <c r="M41" s="71"/>
    </row>
    <row r="42" spans="1:14" s="7" customFormat="1" ht="33" customHeight="1">
      <c r="A42" s="71"/>
      <c r="B42" s="71"/>
      <c r="C42" s="71"/>
      <c r="D42" s="68" t="s">
        <v>18</v>
      </c>
      <c r="E42" s="68" t="s">
        <v>19</v>
      </c>
      <c r="F42" s="68" t="s">
        <v>18</v>
      </c>
      <c r="G42" s="68" t="s">
        <v>7</v>
      </c>
      <c r="H42" s="68" t="s">
        <v>22</v>
      </c>
      <c r="I42" s="68" t="s">
        <v>19</v>
      </c>
      <c r="J42" s="68" t="s">
        <v>21</v>
      </c>
      <c r="K42" s="68" t="s">
        <v>24</v>
      </c>
      <c r="L42" s="85" t="s">
        <v>44</v>
      </c>
      <c r="M42" s="104"/>
    </row>
    <row r="43" spans="1:14" s="6" customFormat="1" ht="15.75">
      <c r="A43" s="114"/>
      <c r="B43" s="115">
        <v>2008</v>
      </c>
      <c r="C43" s="116"/>
      <c r="D43" s="116">
        <v>23200</v>
      </c>
      <c r="E43" s="117">
        <f>+D43/365</f>
        <v>63.561643835616437</v>
      </c>
      <c r="F43" s="125" t="s">
        <v>29</v>
      </c>
      <c r="G43" s="130" t="s">
        <v>29</v>
      </c>
      <c r="H43" s="125" t="s">
        <v>29</v>
      </c>
      <c r="I43" s="125" t="s">
        <v>29</v>
      </c>
      <c r="J43" s="125" t="s">
        <v>29</v>
      </c>
      <c r="K43" s="133" t="s">
        <v>29</v>
      </c>
      <c r="L43" s="134" t="s">
        <v>29</v>
      </c>
      <c r="M43" s="128"/>
    </row>
    <row r="44" spans="1:14" s="6" customFormat="1" ht="15.75">
      <c r="A44" s="122"/>
      <c r="B44" s="115">
        <v>2009</v>
      </c>
      <c r="C44" s="116"/>
      <c r="D44" s="116">
        <v>24747</v>
      </c>
      <c r="E44" s="117">
        <f t="shared" ref="E44:E45" si="18">+D44/365</f>
        <v>67.8</v>
      </c>
      <c r="F44" s="125" t="s">
        <v>29</v>
      </c>
      <c r="G44" s="130" t="s">
        <v>29</v>
      </c>
      <c r="H44" s="125" t="s">
        <v>29</v>
      </c>
      <c r="I44" s="125" t="s">
        <v>29</v>
      </c>
      <c r="J44" s="125" t="s">
        <v>29</v>
      </c>
      <c r="K44" s="133" t="s">
        <v>29</v>
      </c>
      <c r="L44" s="134" t="s">
        <v>29</v>
      </c>
      <c r="M44" s="128"/>
    </row>
    <row r="45" spans="1:14" s="6" customFormat="1" ht="15.75">
      <c r="A45" s="123"/>
      <c r="B45" s="115">
        <v>2010</v>
      </c>
      <c r="C45" s="116"/>
      <c r="D45" s="124">
        <v>30584</v>
      </c>
      <c r="E45" s="117">
        <f t="shared" si="18"/>
        <v>83.791780821917811</v>
      </c>
      <c r="F45" s="118">
        <v>384</v>
      </c>
      <c r="G45" s="126">
        <f t="shared" ref="G45" si="19">+F45/D45</f>
        <v>1.2555584619408842E-2</v>
      </c>
      <c r="H45" s="118">
        <f t="shared" ref="H45" si="20">+D45-F45</f>
        <v>30200</v>
      </c>
      <c r="I45" s="117">
        <f>+H45/365</f>
        <v>82.739726027397253</v>
      </c>
      <c r="J45" s="118">
        <v>28450</v>
      </c>
      <c r="K45" s="117">
        <f>+J45/365/Nodrosinajums!F8*1000</f>
        <v>371.16764514024794</v>
      </c>
      <c r="L45" s="135">
        <f>+H45-J45</f>
        <v>1750</v>
      </c>
      <c r="M45" s="129"/>
    </row>
    <row r="46" spans="1:14" s="6" customFormat="1" ht="21" customHeight="1">
      <c r="A46" s="15"/>
      <c r="B46" s="21" t="str">
        <f>++B28</f>
        <v>Dati ūdens bilancei nav ticami, nav pietiekoši daudz informācijas situācijas izvērtēšanai, ūdens patēriņā ieskaitīti zudumi.</v>
      </c>
      <c r="C46" s="17"/>
      <c r="D46" s="18"/>
      <c r="E46" s="19"/>
      <c r="F46" s="20"/>
      <c r="G46" s="22"/>
      <c r="H46" s="20"/>
      <c r="I46" s="20"/>
      <c r="J46" s="20"/>
      <c r="K46" s="19"/>
      <c r="L46" s="20"/>
      <c r="M46" s="31"/>
    </row>
    <row r="47" spans="1:14" s="4" customFormat="1" ht="15.75">
      <c r="A47" s="15"/>
      <c r="B47" s="32"/>
      <c r="C47" s="33"/>
      <c r="D47" s="33"/>
      <c r="E47" s="32"/>
      <c r="F47" s="32"/>
      <c r="G47" s="34"/>
      <c r="H47" s="33"/>
      <c r="I47" s="33"/>
      <c r="J47" s="33"/>
      <c r="K47" s="34"/>
      <c r="L47" s="33"/>
      <c r="M47" s="33"/>
    </row>
    <row r="48" spans="1:14" s="6" customFormat="1" ht="5.25" customHeight="1">
      <c r="B48" s="5"/>
    </row>
    <row r="49" spans="1:14" s="7" customFormat="1" ht="15.75">
      <c r="A49" s="71" t="s">
        <v>1</v>
      </c>
      <c r="B49" s="71" t="s">
        <v>16</v>
      </c>
      <c r="C49" s="71"/>
      <c r="D49" s="101" t="s">
        <v>11</v>
      </c>
      <c r="E49" s="102"/>
      <c r="F49" s="102"/>
      <c r="G49" s="102"/>
      <c r="H49" s="105"/>
      <c r="I49" s="105"/>
      <c r="J49" s="105"/>
      <c r="K49" s="105"/>
      <c r="L49" s="105"/>
      <c r="M49" s="106"/>
    </row>
    <row r="50" spans="1:14" s="7" customFormat="1" ht="33" customHeight="1">
      <c r="A50" s="71"/>
      <c r="B50" s="71"/>
      <c r="C50" s="71"/>
      <c r="D50" s="71" t="s">
        <v>26</v>
      </c>
      <c r="E50" s="71"/>
      <c r="F50" s="85" t="s">
        <v>25</v>
      </c>
      <c r="G50" s="87"/>
      <c r="H50" s="71" t="s">
        <v>27</v>
      </c>
      <c r="I50" s="71"/>
      <c r="J50" s="71"/>
      <c r="K50" s="71"/>
      <c r="L50" s="71"/>
      <c r="M50" s="71"/>
    </row>
    <row r="51" spans="1:14" s="7" customFormat="1" ht="33" customHeight="1">
      <c r="A51" s="71"/>
      <c r="B51" s="71"/>
      <c r="C51" s="71"/>
      <c r="D51" s="68" t="s">
        <v>18</v>
      </c>
      <c r="E51" s="68" t="s">
        <v>19</v>
      </c>
      <c r="F51" s="68" t="s">
        <v>18</v>
      </c>
      <c r="G51" s="68" t="s">
        <v>7</v>
      </c>
      <c r="H51" s="68" t="s">
        <v>22</v>
      </c>
      <c r="I51" s="68" t="str">
        <f>+I42</f>
        <v>m3/dnn</v>
      </c>
      <c r="J51" s="68" t="s">
        <v>28</v>
      </c>
      <c r="K51" s="68" t="s">
        <v>24</v>
      </c>
      <c r="L51" s="85" t="s">
        <v>43</v>
      </c>
      <c r="M51" s="87"/>
    </row>
    <row r="52" spans="1:14" s="6" customFormat="1" ht="15.75">
      <c r="A52" s="114"/>
      <c r="B52" s="115">
        <v>2008</v>
      </c>
      <c r="C52" s="116"/>
      <c r="D52" s="134" t="s">
        <v>29</v>
      </c>
      <c r="E52" s="134" t="s">
        <v>29</v>
      </c>
      <c r="F52" s="134" t="str">
        <f t="shared" ref="F52:K52" si="21">+F43</f>
        <v>nd</v>
      </c>
      <c r="G52" s="134" t="str">
        <f t="shared" si="21"/>
        <v>nd</v>
      </c>
      <c r="H52" s="134" t="str">
        <f t="shared" si="21"/>
        <v>nd</v>
      </c>
      <c r="I52" s="134" t="str">
        <f t="shared" si="21"/>
        <v>nd</v>
      </c>
      <c r="J52" s="134" t="str">
        <f t="shared" si="21"/>
        <v>nd</v>
      </c>
      <c r="K52" s="134" t="str">
        <f t="shared" si="21"/>
        <v>nd</v>
      </c>
      <c r="L52" s="134" t="str">
        <f>+L43</f>
        <v>nd</v>
      </c>
      <c r="M52" s="128"/>
      <c r="N52" s="131"/>
    </row>
    <row r="53" spans="1:14" s="6" customFormat="1" ht="15.75">
      <c r="A53" s="122"/>
      <c r="B53" s="115">
        <v>2009</v>
      </c>
      <c r="C53" s="116"/>
      <c r="D53" s="134" t="s">
        <v>29</v>
      </c>
      <c r="E53" s="134" t="s">
        <v>29</v>
      </c>
      <c r="F53" s="134" t="str">
        <f t="shared" ref="F53:K53" si="22">+F44</f>
        <v>nd</v>
      </c>
      <c r="G53" s="134" t="str">
        <f t="shared" si="22"/>
        <v>nd</v>
      </c>
      <c r="H53" s="134" t="str">
        <f t="shared" si="22"/>
        <v>nd</v>
      </c>
      <c r="I53" s="134" t="str">
        <f t="shared" si="22"/>
        <v>nd</v>
      </c>
      <c r="J53" s="134" t="str">
        <f t="shared" si="22"/>
        <v>nd</v>
      </c>
      <c r="K53" s="134" t="str">
        <f t="shared" si="22"/>
        <v>nd</v>
      </c>
      <c r="L53" s="134" t="str">
        <f>+L44</f>
        <v>nd</v>
      </c>
      <c r="M53" s="128"/>
      <c r="N53" s="131"/>
    </row>
    <row r="54" spans="1:14" s="6" customFormat="1" ht="15.75">
      <c r="A54" s="123"/>
      <c r="B54" s="115">
        <v>2010</v>
      </c>
      <c r="C54" s="116"/>
      <c r="D54" s="115" t="s">
        <v>29</v>
      </c>
      <c r="E54" s="133" t="s">
        <v>29</v>
      </c>
      <c r="F54" s="125" t="s">
        <v>29</v>
      </c>
      <c r="G54" s="130" t="s">
        <v>29</v>
      </c>
      <c r="H54" s="118">
        <v>26595</v>
      </c>
      <c r="I54" s="117">
        <f>+H54/365</f>
        <v>72.863013698630141</v>
      </c>
      <c r="J54" s="118">
        <v>25901</v>
      </c>
      <c r="K54" s="117">
        <f>+J54/365/Nodrosinajums!J8*1000</f>
        <v>346.15436017373872</v>
      </c>
      <c r="L54" s="135">
        <f>+H54-J54</f>
        <v>694</v>
      </c>
      <c r="M54" s="128"/>
      <c r="N54" s="131"/>
    </row>
    <row r="55" spans="1:14" s="27" customFormat="1" ht="24.75" customHeight="1">
      <c r="A55" s="23"/>
      <c r="B55" s="100" t="str">
        <f>+B37</f>
        <v>Dati kanalizācijas bilancei nav ticami, nav uzrādīta infiltrācija</v>
      </c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26"/>
    </row>
    <row r="56" spans="1:14" s="4" customFormat="1" ht="30.75" hidden="1" customHeight="1">
      <c r="A56" s="15"/>
      <c r="B56" s="48"/>
      <c r="C56" s="33"/>
      <c r="D56" s="35"/>
      <c r="E56" s="32"/>
      <c r="F56" s="32"/>
      <c r="G56" s="109"/>
      <c r="H56" s="136"/>
      <c r="I56" s="136"/>
      <c r="J56" s="136"/>
      <c r="K56" s="136"/>
      <c r="L56" s="136"/>
      <c r="M56" s="136"/>
    </row>
    <row r="57" spans="1:14" s="4" customFormat="1" ht="30" hidden="1" customHeight="1">
      <c r="A57" s="15"/>
      <c r="B57" s="51" t="s">
        <v>74</v>
      </c>
      <c r="C57" s="33"/>
      <c r="D57" s="35"/>
      <c r="E57" s="32"/>
      <c r="F57" s="32"/>
      <c r="G57" s="35"/>
      <c r="H57" s="33"/>
      <c r="I57" s="33"/>
      <c r="J57" s="33"/>
      <c r="K57" s="36"/>
      <c r="L57" s="33"/>
      <c r="M57" s="33"/>
    </row>
    <row r="58" spans="1:14" s="7" customFormat="1" ht="15.75" hidden="1" customHeight="1">
      <c r="A58" s="71" t="s">
        <v>1</v>
      </c>
      <c r="B58" s="71" t="s">
        <v>16</v>
      </c>
      <c r="C58" s="71"/>
      <c r="D58" s="101" t="s">
        <v>10</v>
      </c>
      <c r="E58" s="102"/>
      <c r="F58" s="102"/>
      <c r="G58" s="102"/>
      <c r="H58" s="102"/>
      <c r="I58" s="102"/>
      <c r="J58" s="102"/>
      <c r="K58" s="102"/>
      <c r="L58" s="102"/>
      <c r="M58" s="103"/>
    </row>
    <row r="59" spans="1:14" s="7" customFormat="1" ht="33" hidden="1" customHeight="1">
      <c r="A59" s="71"/>
      <c r="B59" s="71"/>
      <c r="C59" s="71"/>
      <c r="D59" s="71" t="s">
        <v>17</v>
      </c>
      <c r="E59" s="71"/>
      <c r="F59" s="85" t="s">
        <v>23</v>
      </c>
      <c r="G59" s="87"/>
      <c r="H59" s="71" t="s">
        <v>20</v>
      </c>
      <c r="I59" s="71"/>
      <c r="J59" s="71"/>
      <c r="K59" s="71"/>
      <c r="L59" s="71"/>
      <c r="M59" s="71"/>
    </row>
    <row r="60" spans="1:14" s="7" customFormat="1" ht="33" hidden="1" customHeight="1">
      <c r="A60" s="71"/>
      <c r="B60" s="71"/>
      <c r="C60" s="71"/>
      <c r="D60" s="68" t="s">
        <v>18</v>
      </c>
      <c r="E60" s="68" t="s">
        <v>19</v>
      </c>
      <c r="F60" s="68" t="s">
        <v>18</v>
      </c>
      <c r="G60" s="68" t="s">
        <v>7</v>
      </c>
      <c r="H60" s="68" t="s">
        <v>22</v>
      </c>
      <c r="I60" s="68" t="s">
        <v>19</v>
      </c>
      <c r="J60" s="68" t="s">
        <v>21</v>
      </c>
      <c r="K60" s="68" t="s">
        <v>24</v>
      </c>
      <c r="L60" s="85" t="s">
        <v>44</v>
      </c>
      <c r="M60" s="104"/>
    </row>
    <row r="61" spans="1:14" s="6" customFormat="1" ht="15.75" hidden="1">
      <c r="A61" s="137"/>
      <c r="B61" s="115">
        <v>2008</v>
      </c>
      <c r="C61" s="116"/>
      <c r="D61" s="116"/>
      <c r="E61" s="117"/>
      <c r="F61" s="118"/>
      <c r="G61" s="126"/>
      <c r="H61" s="118"/>
      <c r="I61" s="118"/>
      <c r="J61" s="118"/>
      <c r="K61" s="117"/>
      <c r="L61" s="135"/>
      <c r="M61" s="128"/>
    </row>
    <row r="62" spans="1:14" s="6" customFormat="1" ht="15.75" hidden="1">
      <c r="A62" s="138"/>
      <c r="B62" s="115">
        <v>2009</v>
      </c>
      <c r="C62" s="116"/>
      <c r="D62" s="116"/>
      <c r="E62" s="117"/>
      <c r="F62" s="118"/>
      <c r="G62" s="126"/>
      <c r="H62" s="118"/>
      <c r="I62" s="118"/>
      <c r="J62" s="118"/>
      <c r="K62" s="117"/>
      <c r="L62" s="135"/>
      <c r="M62" s="128"/>
    </row>
    <row r="63" spans="1:14" s="6" customFormat="1" ht="15.75" hidden="1">
      <c r="A63" s="139"/>
      <c r="B63" s="115">
        <v>2010</v>
      </c>
      <c r="C63" s="116"/>
      <c r="D63" s="124"/>
      <c r="E63" s="117"/>
      <c r="F63" s="118"/>
      <c r="G63" s="126"/>
      <c r="H63" s="118"/>
      <c r="I63" s="118"/>
      <c r="J63" s="118"/>
      <c r="K63" s="117"/>
      <c r="L63" s="135"/>
      <c r="M63" s="129"/>
    </row>
    <row r="64" spans="1:14" s="6" customFormat="1" ht="15.75" hidden="1">
      <c r="A64" s="15"/>
      <c r="B64" s="21"/>
      <c r="C64" s="17"/>
      <c r="D64" s="18"/>
      <c r="E64" s="19"/>
      <c r="F64" s="20"/>
      <c r="G64" s="22"/>
      <c r="H64" s="20"/>
      <c r="I64" s="20"/>
      <c r="J64" s="20"/>
      <c r="K64" s="19"/>
      <c r="L64" s="20"/>
      <c r="M64" s="31"/>
    </row>
    <row r="65" spans="1:14" s="27" customFormat="1" ht="3" hidden="1" customHeight="1">
      <c r="A65" s="23"/>
      <c r="B65" s="21"/>
      <c r="C65" s="25"/>
      <c r="D65" s="21"/>
      <c r="E65" s="28"/>
      <c r="F65" s="37"/>
      <c r="G65" s="38"/>
      <c r="H65" s="37"/>
      <c r="I65" s="37"/>
      <c r="J65" s="37"/>
      <c r="K65" s="28"/>
      <c r="L65" s="37"/>
      <c r="M65" s="39"/>
    </row>
    <row r="66" spans="1:14" s="4" customFormat="1" ht="15.75" hidden="1">
      <c r="A66" s="15"/>
      <c r="B66" s="33"/>
      <c r="C66" s="33"/>
      <c r="D66" s="33"/>
      <c r="E66" s="32"/>
      <c r="F66" s="34"/>
      <c r="G66" s="34"/>
      <c r="H66" s="33"/>
      <c r="I66" s="33"/>
      <c r="J66" s="33"/>
      <c r="K66" s="34"/>
      <c r="L66" s="33"/>
      <c r="M66" s="33"/>
    </row>
    <row r="67" spans="1:14" s="6" customFormat="1" ht="5.25" hidden="1" customHeight="1">
      <c r="B67" s="5"/>
    </row>
    <row r="68" spans="1:14" s="7" customFormat="1" ht="15.75" hidden="1">
      <c r="A68" s="71" t="s">
        <v>1</v>
      </c>
      <c r="B68" s="71" t="s">
        <v>16</v>
      </c>
      <c r="C68" s="71"/>
      <c r="D68" s="101" t="s">
        <v>11</v>
      </c>
      <c r="E68" s="102"/>
      <c r="F68" s="102"/>
      <c r="G68" s="102"/>
      <c r="H68" s="105"/>
      <c r="I68" s="105"/>
      <c r="J68" s="105"/>
      <c r="K68" s="105"/>
      <c r="L68" s="105"/>
      <c r="M68" s="106"/>
    </row>
    <row r="69" spans="1:14" s="7" customFormat="1" ht="33" hidden="1" customHeight="1">
      <c r="A69" s="71"/>
      <c r="B69" s="71"/>
      <c r="C69" s="71"/>
      <c r="D69" s="71" t="s">
        <v>26</v>
      </c>
      <c r="E69" s="71"/>
      <c r="F69" s="85" t="s">
        <v>25</v>
      </c>
      <c r="G69" s="87"/>
      <c r="H69" s="71" t="s">
        <v>27</v>
      </c>
      <c r="I69" s="71"/>
      <c r="J69" s="71"/>
      <c r="K69" s="71"/>
      <c r="L69" s="71"/>
      <c r="M69" s="71"/>
    </row>
    <row r="70" spans="1:14" s="7" customFormat="1" ht="33" hidden="1" customHeight="1">
      <c r="A70" s="71"/>
      <c r="B70" s="71"/>
      <c r="C70" s="71"/>
      <c r="D70" s="68" t="s">
        <v>18</v>
      </c>
      <c r="E70" s="68" t="s">
        <v>19</v>
      </c>
      <c r="F70" s="68" t="s">
        <v>18</v>
      </c>
      <c r="G70" s="68" t="s">
        <v>7</v>
      </c>
      <c r="H70" s="68" t="s">
        <v>22</v>
      </c>
      <c r="I70" s="68" t="s">
        <v>19</v>
      </c>
      <c r="J70" s="68" t="s">
        <v>28</v>
      </c>
      <c r="K70" s="68" t="s">
        <v>24</v>
      </c>
      <c r="L70" s="85" t="s">
        <v>43</v>
      </c>
      <c r="M70" s="87"/>
    </row>
    <row r="71" spans="1:14" s="6" customFormat="1" ht="15.75" hidden="1">
      <c r="A71" s="137"/>
      <c r="B71" s="115">
        <v>2008</v>
      </c>
      <c r="C71" s="116"/>
      <c r="D71" s="118"/>
      <c r="E71" s="117"/>
      <c r="F71" s="118"/>
      <c r="G71" s="126"/>
      <c r="H71" s="118"/>
      <c r="I71" s="118"/>
      <c r="J71" s="118"/>
      <c r="K71" s="117"/>
      <c r="L71" s="135"/>
      <c r="M71" s="128"/>
      <c r="N71" s="131"/>
    </row>
    <row r="72" spans="1:14" s="6" customFormat="1" ht="15.75" hidden="1">
      <c r="A72" s="138"/>
      <c r="B72" s="115">
        <v>2009</v>
      </c>
      <c r="C72" s="116"/>
      <c r="D72" s="118"/>
      <c r="E72" s="117"/>
      <c r="F72" s="118"/>
      <c r="G72" s="126"/>
      <c r="H72" s="118"/>
      <c r="I72" s="118"/>
      <c r="J72" s="118"/>
      <c r="K72" s="117"/>
      <c r="L72" s="135"/>
      <c r="M72" s="128"/>
      <c r="N72" s="131"/>
    </row>
    <row r="73" spans="1:14" s="6" customFormat="1" ht="15.75" hidden="1">
      <c r="A73" s="139"/>
      <c r="B73" s="115">
        <v>2010</v>
      </c>
      <c r="C73" s="116"/>
      <c r="D73" s="118"/>
      <c r="E73" s="117"/>
      <c r="F73" s="118"/>
      <c r="G73" s="126"/>
      <c r="H73" s="118"/>
      <c r="I73" s="118"/>
      <c r="J73" s="118"/>
      <c r="K73" s="117"/>
      <c r="L73" s="135"/>
      <c r="M73" s="128"/>
      <c r="N73" s="131"/>
    </row>
    <row r="74" spans="1:14" s="27" customFormat="1" ht="18" hidden="1" customHeight="1">
      <c r="A74" s="23"/>
      <c r="B74" s="24"/>
      <c r="C74" s="25"/>
      <c r="D74" s="98"/>
      <c r="E74" s="99"/>
      <c r="F74" s="99"/>
      <c r="G74" s="99"/>
      <c r="H74" s="99"/>
      <c r="I74" s="99"/>
      <c r="J74" s="99"/>
      <c r="K74" s="99"/>
      <c r="L74" s="99"/>
      <c r="M74" s="99"/>
      <c r="N74" s="26"/>
    </row>
    <row r="75" spans="1:14" s="4" customFormat="1" ht="15.75" hidden="1">
      <c r="A75" s="15"/>
      <c r="B75" s="35"/>
      <c r="C75" s="33"/>
      <c r="D75" s="35"/>
      <c r="E75" s="32"/>
      <c r="F75" s="32"/>
      <c r="G75" s="34"/>
      <c r="H75" s="33"/>
      <c r="I75" s="33"/>
      <c r="J75" s="33"/>
      <c r="K75" s="36"/>
      <c r="L75" s="33"/>
      <c r="M75" s="33"/>
    </row>
    <row r="76" spans="1:14" s="4" customFormat="1" ht="18.75">
      <c r="A76" s="15"/>
      <c r="B76" s="51" t="s">
        <v>75</v>
      </c>
      <c r="C76" s="33"/>
      <c r="D76" s="35"/>
      <c r="E76" s="32"/>
      <c r="F76" s="32"/>
      <c r="G76" s="35"/>
      <c r="H76" s="33"/>
      <c r="I76" s="33"/>
      <c r="J76" s="33"/>
      <c r="K76" s="36"/>
      <c r="L76" s="33"/>
      <c r="M76" s="33"/>
    </row>
    <row r="77" spans="1:14" s="7" customFormat="1" ht="15.75" customHeight="1">
      <c r="A77" s="71" t="s">
        <v>1</v>
      </c>
      <c r="B77" s="71" t="s">
        <v>16</v>
      </c>
      <c r="C77" s="71"/>
      <c r="D77" s="101" t="s">
        <v>10</v>
      </c>
      <c r="E77" s="102"/>
      <c r="F77" s="102"/>
      <c r="G77" s="102"/>
      <c r="H77" s="102"/>
      <c r="I77" s="102"/>
      <c r="J77" s="102"/>
      <c r="K77" s="102"/>
      <c r="L77" s="102"/>
      <c r="M77" s="103"/>
    </row>
    <row r="78" spans="1:14" s="7" customFormat="1" ht="33" customHeight="1">
      <c r="A78" s="71"/>
      <c r="B78" s="71"/>
      <c r="C78" s="71"/>
      <c r="D78" s="71" t="s">
        <v>17</v>
      </c>
      <c r="E78" s="71"/>
      <c r="F78" s="85" t="s">
        <v>23</v>
      </c>
      <c r="G78" s="87"/>
      <c r="H78" s="71" t="s">
        <v>20</v>
      </c>
      <c r="I78" s="71"/>
      <c r="J78" s="71"/>
      <c r="K78" s="71"/>
      <c r="L78" s="71"/>
      <c r="M78" s="71"/>
    </row>
    <row r="79" spans="1:14" s="7" customFormat="1" ht="33" customHeight="1">
      <c r="A79" s="71"/>
      <c r="B79" s="71"/>
      <c r="C79" s="71"/>
      <c r="D79" s="68" t="s">
        <v>18</v>
      </c>
      <c r="E79" s="68" t="s">
        <v>19</v>
      </c>
      <c r="F79" s="68" t="s">
        <v>18</v>
      </c>
      <c r="G79" s="68" t="s">
        <v>7</v>
      </c>
      <c r="H79" s="68" t="s">
        <v>22</v>
      </c>
      <c r="I79" s="68" t="s">
        <v>19</v>
      </c>
      <c r="J79" s="68" t="s">
        <v>21</v>
      </c>
      <c r="K79" s="68" t="s">
        <v>24</v>
      </c>
      <c r="L79" s="85" t="s">
        <v>44</v>
      </c>
      <c r="M79" s="104"/>
    </row>
    <row r="80" spans="1:14" s="6" customFormat="1" ht="15.75">
      <c r="A80" s="137"/>
      <c r="B80" s="115">
        <v>2008</v>
      </c>
      <c r="C80" s="116"/>
      <c r="D80" s="116">
        <v>10100</v>
      </c>
      <c r="E80" s="117">
        <f t="shared" ref="E80:E82" si="23">+D80/365</f>
        <v>27.671232876712327</v>
      </c>
      <c r="F80" s="125" t="s">
        <v>29</v>
      </c>
      <c r="G80" s="125" t="s">
        <v>29</v>
      </c>
      <c r="H80" s="125" t="s">
        <v>29</v>
      </c>
      <c r="I80" s="125" t="s">
        <v>29</v>
      </c>
      <c r="J80" s="125" t="s">
        <v>29</v>
      </c>
      <c r="K80" s="125" t="s">
        <v>29</v>
      </c>
      <c r="L80" s="127" t="s">
        <v>29</v>
      </c>
      <c r="M80" s="128"/>
    </row>
    <row r="81" spans="1:14" s="6" customFormat="1" ht="15.75">
      <c r="A81" s="138"/>
      <c r="B81" s="115">
        <v>2009</v>
      </c>
      <c r="C81" s="116"/>
      <c r="D81" s="116">
        <v>10676</v>
      </c>
      <c r="E81" s="117">
        <f t="shared" si="23"/>
        <v>29.24931506849315</v>
      </c>
      <c r="F81" s="118">
        <v>1384</v>
      </c>
      <c r="G81" s="126">
        <f t="shared" ref="G81:G82" si="24">+F81/D81</f>
        <v>0.12963656800299739</v>
      </c>
      <c r="H81" s="118">
        <f t="shared" ref="H81:H82" si="25">D81-F81</f>
        <v>9292</v>
      </c>
      <c r="I81" s="117">
        <f>+H81/365</f>
        <v>25.457534246575342</v>
      </c>
      <c r="J81" s="118">
        <f>25.14*365</f>
        <v>9176.1</v>
      </c>
      <c r="K81" s="117">
        <f>+J81/365/Nodrosinajums!F10*1000</f>
        <v>175.80419580419581</v>
      </c>
      <c r="L81" s="135">
        <f>+H81-J81</f>
        <v>115.89999999999964</v>
      </c>
      <c r="M81" s="128"/>
    </row>
    <row r="82" spans="1:14" s="6" customFormat="1" ht="15.75">
      <c r="A82" s="139"/>
      <c r="B82" s="115">
        <v>2010</v>
      </c>
      <c r="C82" s="116"/>
      <c r="D82" s="124">
        <v>8399</v>
      </c>
      <c r="E82" s="117">
        <f t="shared" si="23"/>
        <v>23.010958904109589</v>
      </c>
      <c r="F82" s="118">
        <v>780</v>
      </c>
      <c r="G82" s="126">
        <f t="shared" si="24"/>
        <v>9.2868198595070839E-2</v>
      </c>
      <c r="H82" s="118">
        <f t="shared" si="25"/>
        <v>7619</v>
      </c>
      <c r="I82" s="117">
        <f>+H82/365</f>
        <v>20.873972602739727</v>
      </c>
      <c r="J82" s="118">
        <f>20.53*365</f>
        <v>7493.4500000000007</v>
      </c>
      <c r="K82" s="117">
        <f>+J82/365/Nodrosinajums!F10*1000</f>
        <v>143.56643356643357</v>
      </c>
      <c r="L82" s="135">
        <f>+H82-J82</f>
        <v>125.54999999999927</v>
      </c>
      <c r="M82" s="129"/>
    </row>
    <row r="83" spans="1:14" s="6" customFormat="1" ht="15.75" hidden="1">
      <c r="A83" s="15"/>
      <c r="B83" s="21"/>
      <c r="C83" s="17"/>
      <c r="D83" s="18"/>
      <c r="E83" s="19"/>
      <c r="F83" s="20"/>
      <c r="G83" s="22"/>
      <c r="H83" s="20"/>
      <c r="I83" s="20"/>
      <c r="J83" s="20"/>
      <c r="K83" s="19"/>
      <c r="L83" s="20"/>
      <c r="M83" s="31"/>
    </row>
    <row r="84" spans="1:14" s="27" customFormat="1" ht="15.75" hidden="1">
      <c r="A84" s="23"/>
      <c r="B84" s="21"/>
      <c r="C84" s="25"/>
      <c r="D84" s="21"/>
      <c r="E84" s="28"/>
      <c r="F84" s="37"/>
      <c r="G84" s="38"/>
      <c r="H84" s="37"/>
      <c r="I84" s="37"/>
      <c r="J84" s="37"/>
      <c r="K84" s="28"/>
      <c r="L84" s="37"/>
      <c r="M84" s="39"/>
    </row>
    <row r="85" spans="1:14" s="4" customFormat="1" ht="15.75" hidden="1">
      <c r="A85" s="15"/>
      <c r="B85" s="32"/>
      <c r="C85" s="33"/>
      <c r="D85" s="33"/>
      <c r="E85" s="32"/>
      <c r="F85" s="32"/>
      <c r="G85" s="34"/>
      <c r="H85" s="33"/>
      <c r="I85" s="33"/>
      <c r="J85" s="33"/>
      <c r="K85" s="34"/>
      <c r="L85" s="33"/>
      <c r="M85" s="33"/>
    </row>
    <row r="86" spans="1:14" s="6" customFormat="1" ht="12" customHeight="1">
      <c r="B86" s="5"/>
    </row>
    <row r="87" spans="1:14" s="7" customFormat="1" ht="15.75">
      <c r="A87" s="71" t="s">
        <v>1</v>
      </c>
      <c r="B87" s="71" t="s">
        <v>16</v>
      </c>
      <c r="C87" s="71"/>
      <c r="D87" s="101" t="s">
        <v>11</v>
      </c>
      <c r="E87" s="102"/>
      <c r="F87" s="102"/>
      <c r="G87" s="102"/>
      <c r="H87" s="105"/>
      <c r="I87" s="105"/>
      <c r="J87" s="105"/>
      <c r="K87" s="105"/>
      <c r="L87" s="105"/>
      <c r="M87" s="106"/>
    </row>
    <row r="88" spans="1:14" s="7" customFormat="1" ht="33" customHeight="1">
      <c r="A88" s="71"/>
      <c r="B88" s="71"/>
      <c r="C88" s="71"/>
      <c r="D88" s="71" t="s">
        <v>26</v>
      </c>
      <c r="E88" s="71"/>
      <c r="F88" s="85" t="s">
        <v>25</v>
      </c>
      <c r="G88" s="87"/>
      <c r="H88" s="71" t="s">
        <v>27</v>
      </c>
      <c r="I88" s="71"/>
      <c r="J88" s="71"/>
      <c r="K88" s="71"/>
      <c r="L88" s="71"/>
      <c r="M88" s="71"/>
    </row>
    <row r="89" spans="1:14" s="7" customFormat="1" ht="33" customHeight="1">
      <c r="A89" s="71"/>
      <c r="B89" s="71"/>
      <c r="C89" s="71"/>
      <c r="D89" s="68" t="s">
        <v>18</v>
      </c>
      <c r="E89" s="68" t="s">
        <v>19</v>
      </c>
      <c r="F89" s="68" t="s">
        <v>18</v>
      </c>
      <c r="G89" s="68" t="s">
        <v>7</v>
      </c>
      <c r="H89" s="68" t="s">
        <v>22</v>
      </c>
      <c r="I89" s="68" t="s">
        <v>19</v>
      </c>
      <c r="J89" s="68" t="s">
        <v>28</v>
      </c>
      <c r="K89" s="68" t="s">
        <v>24</v>
      </c>
      <c r="L89" s="85" t="s">
        <v>51</v>
      </c>
      <c r="M89" s="87"/>
    </row>
    <row r="90" spans="1:14" s="6" customFormat="1" ht="15.75">
      <c r="A90" s="137"/>
      <c r="B90" s="115">
        <v>2008</v>
      </c>
      <c r="C90" s="116"/>
      <c r="D90" s="125" t="s">
        <v>29</v>
      </c>
      <c r="E90" s="133" t="s">
        <v>29</v>
      </c>
      <c r="F90" s="125" t="s">
        <v>29</v>
      </c>
      <c r="G90" s="125" t="s">
        <v>29</v>
      </c>
      <c r="H90" s="125" t="s">
        <v>29</v>
      </c>
      <c r="I90" s="125" t="s">
        <v>29</v>
      </c>
      <c r="J90" s="125" t="s">
        <v>29</v>
      </c>
      <c r="K90" s="125" t="s">
        <v>29</v>
      </c>
      <c r="L90" s="127" t="s">
        <v>29</v>
      </c>
      <c r="M90" s="128"/>
      <c r="N90" s="131"/>
    </row>
    <row r="91" spans="1:14" s="6" customFormat="1" ht="15.75">
      <c r="A91" s="138"/>
      <c r="B91" s="115">
        <v>2009</v>
      </c>
      <c r="C91" s="116"/>
      <c r="D91" s="125" t="s">
        <v>29</v>
      </c>
      <c r="E91" s="133" t="s">
        <v>29</v>
      </c>
      <c r="F91" s="125" t="s">
        <v>29</v>
      </c>
      <c r="G91" s="125" t="s">
        <v>29</v>
      </c>
      <c r="H91" s="118">
        <v>7792</v>
      </c>
      <c r="I91" s="117">
        <f>+H91/365</f>
        <v>21.347945205479451</v>
      </c>
      <c r="J91" s="118">
        <f>19.98*365</f>
        <v>7292.7</v>
      </c>
      <c r="K91" s="117">
        <f>+J91/365/Nodrosinajums!J10*1000</f>
        <v>146.91176470588235</v>
      </c>
      <c r="L91" s="135">
        <f>+H91-J91</f>
        <v>499.30000000000018</v>
      </c>
      <c r="M91" s="128"/>
      <c r="N91" s="131"/>
    </row>
    <row r="92" spans="1:14" s="6" customFormat="1" ht="15.75">
      <c r="A92" s="139"/>
      <c r="B92" s="115">
        <v>2010</v>
      </c>
      <c r="C92" s="116"/>
      <c r="D92" s="125" t="s">
        <v>29</v>
      </c>
      <c r="E92" s="133" t="s">
        <v>29</v>
      </c>
      <c r="F92" s="125" t="s">
        <v>29</v>
      </c>
      <c r="G92" s="125" t="s">
        <v>29</v>
      </c>
      <c r="H92" s="118">
        <v>8010</v>
      </c>
      <c r="I92" s="117">
        <f t="shared" ref="I92" si="26">+H92/365</f>
        <v>21.945205479452056</v>
      </c>
      <c r="J92" s="118">
        <f>18.74*365</f>
        <v>6840.0999999999995</v>
      </c>
      <c r="K92" s="117">
        <f>+J92/365/Nodrosinajums!J10*1000</f>
        <v>137.79411764705881</v>
      </c>
      <c r="L92" s="135">
        <f>+H92-J92</f>
        <v>1169.9000000000005</v>
      </c>
      <c r="M92" s="128"/>
      <c r="N92" s="131"/>
    </row>
    <row r="93" spans="1:14" s="27" customFormat="1" ht="18" hidden="1" customHeight="1">
      <c r="A93" s="23"/>
      <c r="B93" s="24"/>
      <c r="C93" s="25"/>
      <c r="D93" s="98"/>
      <c r="E93" s="99"/>
      <c r="F93" s="99"/>
      <c r="G93" s="99"/>
      <c r="H93" s="99"/>
      <c r="I93" s="99"/>
      <c r="J93" s="99"/>
      <c r="K93" s="99"/>
      <c r="L93" s="99"/>
      <c r="M93" s="99"/>
      <c r="N93" s="26"/>
    </row>
    <row r="94" spans="1:14" s="4" customFormat="1" ht="15.75">
      <c r="A94" s="15"/>
      <c r="B94" s="21" t="str">
        <f>+B55</f>
        <v>Dati kanalizācijas bilancei nav ticami, nav uzrādīta infiltrācija</v>
      </c>
      <c r="C94" s="33"/>
      <c r="D94" s="35"/>
      <c r="E94" s="32"/>
      <c r="F94" s="32"/>
      <c r="G94" s="34"/>
      <c r="H94" s="33"/>
      <c r="I94" s="33"/>
      <c r="J94" s="33"/>
      <c r="K94" s="36"/>
      <c r="L94" s="33"/>
      <c r="M94" s="33"/>
    </row>
    <row r="95" spans="1:14" s="4" customFormat="1" ht="15.75">
      <c r="A95" s="15"/>
      <c r="B95" s="35"/>
      <c r="C95" s="33"/>
      <c r="D95" s="35"/>
      <c r="E95" s="32"/>
      <c r="F95" s="32"/>
      <c r="G95" s="34"/>
      <c r="H95" s="33"/>
      <c r="I95" s="33"/>
      <c r="J95" s="33"/>
      <c r="K95" s="36"/>
      <c r="L95" s="33"/>
      <c r="M95" s="33"/>
    </row>
    <row r="96" spans="1:14" s="4" customFormat="1" ht="30" hidden="1" customHeight="1">
      <c r="A96" s="15"/>
      <c r="B96" s="51" t="s">
        <v>83</v>
      </c>
      <c r="C96" s="33"/>
      <c r="D96" s="35"/>
      <c r="E96" s="32"/>
      <c r="F96" s="32"/>
      <c r="G96" s="35"/>
      <c r="H96" s="33"/>
      <c r="I96" s="33"/>
      <c r="J96" s="33"/>
      <c r="K96" s="36"/>
      <c r="L96" s="33"/>
      <c r="M96" s="33"/>
    </row>
    <row r="97" spans="1:14" s="7" customFormat="1" ht="15.75" hidden="1" customHeight="1">
      <c r="A97" s="71" t="s">
        <v>1</v>
      </c>
      <c r="B97" s="71" t="s">
        <v>16</v>
      </c>
      <c r="C97" s="71"/>
      <c r="D97" s="101" t="s">
        <v>10</v>
      </c>
      <c r="E97" s="102"/>
      <c r="F97" s="102"/>
      <c r="G97" s="102"/>
      <c r="H97" s="102"/>
      <c r="I97" s="102"/>
      <c r="J97" s="102"/>
      <c r="K97" s="102"/>
      <c r="L97" s="102"/>
      <c r="M97" s="103"/>
    </row>
    <row r="98" spans="1:14" s="7" customFormat="1" ht="33" hidden="1" customHeight="1">
      <c r="A98" s="71"/>
      <c r="B98" s="71"/>
      <c r="C98" s="71"/>
      <c r="D98" s="71" t="s">
        <v>17</v>
      </c>
      <c r="E98" s="71"/>
      <c r="F98" s="85" t="s">
        <v>23</v>
      </c>
      <c r="G98" s="87"/>
      <c r="H98" s="71" t="s">
        <v>20</v>
      </c>
      <c r="I98" s="71"/>
      <c r="J98" s="71"/>
      <c r="K98" s="71"/>
      <c r="L98" s="71"/>
      <c r="M98" s="71"/>
    </row>
    <row r="99" spans="1:14" s="7" customFormat="1" ht="33" hidden="1" customHeight="1">
      <c r="A99" s="71"/>
      <c r="B99" s="71"/>
      <c r="C99" s="71"/>
      <c r="D99" s="68" t="s">
        <v>18</v>
      </c>
      <c r="E99" s="68" t="s">
        <v>19</v>
      </c>
      <c r="F99" s="68" t="s">
        <v>18</v>
      </c>
      <c r="G99" s="68" t="s">
        <v>7</v>
      </c>
      <c r="H99" s="68" t="s">
        <v>22</v>
      </c>
      <c r="I99" s="68" t="s">
        <v>19</v>
      </c>
      <c r="J99" s="68" t="s">
        <v>21</v>
      </c>
      <c r="K99" s="68" t="s">
        <v>24</v>
      </c>
      <c r="L99" s="85" t="s">
        <v>44</v>
      </c>
      <c r="M99" s="104"/>
    </row>
    <row r="100" spans="1:14" s="6" customFormat="1" ht="15.75" hidden="1">
      <c r="A100" s="137"/>
      <c r="B100" s="115">
        <v>2008</v>
      </c>
      <c r="C100" s="116"/>
      <c r="D100" s="116"/>
      <c r="E100" s="117"/>
      <c r="F100" s="118"/>
      <c r="G100" s="126"/>
      <c r="H100" s="118"/>
      <c r="I100" s="118"/>
      <c r="J100" s="118"/>
      <c r="K100" s="117"/>
      <c r="L100" s="135"/>
      <c r="M100" s="128"/>
    </row>
    <row r="101" spans="1:14" s="6" customFormat="1" ht="15.75" hidden="1">
      <c r="A101" s="138"/>
      <c r="B101" s="115">
        <v>2009</v>
      </c>
      <c r="C101" s="116"/>
      <c r="D101" s="116"/>
      <c r="E101" s="117"/>
      <c r="F101" s="118"/>
      <c r="G101" s="126"/>
      <c r="H101" s="118"/>
      <c r="I101" s="118"/>
      <c r="J101" s="118"/>
      <c r="K101" s="117"/>
      <c r="L101" s="135"/>
      <c r="M101" s="128"/>
    </row>
    <row r="102" spans="1:14" s="6" customFormat="1" ht="15.75" hidden="1">
      <c r="A102" s="139"/>
      <c r="B102" s="115">
        <v>2010</v>
      </c>
      <c r="C102" s="116"/>
      <c r="D102" s="124"/>
      <c r="E102" s="117"/>
      <c r="F102" s="118"/>
      <c r="G102" s="126"/>
      <c r="H102" s="118"/>
      <c r="I102" s="118"/>
      <c r="J102" s="118"/>
      <c r="K102" s="117"/>
      <c r="L102" s="135"/>
      <c r="M102" s="129"/>
    </row>
    <row r="103" spans="1:14" s="6" customFormat="1" ht="15.75" hidden="1">
      <c r="A103" s="15"/>
      <c r="B103" s="21"/>
      <c r="C103" s="17"/>
      <c r="D103" s="18"/>
      <c r="E103" s="19"/>
      <c r="F103" s="20"/>
      <c r="G103" s="22"/>
      <c r="H103" s="20"/>
      <c r="I103" s="20"/>
      <c r="J103" s="20"/>
      <c r="K103" s="19"/>
      <c r="L103" s="20"/>
      <c r="M103" s="31"/>
    </row>
    <row r="104" spans="1:14" s="27" customFormat="1" ht="3" hidden="1" customHeight="1">
      <c r="A104" s="23"/>
      <c r="B104" s="21"/>
      <c r="C104" s="25"/>
      <c r="D104" s="21"/>
      <c r="E104" s="28"/>
      <c r="F104" s="37"/>
      <c r="G104" s="38"/>
      <c r="H104" s="37"/>
      <c r="I104" s="37"/>
      <c r="J104" s="37"/>
      <c r="K104" s="28"/>
      <c r="L104" s="37"/>
      <c r="M104" s="39"/>
    </row>
    <row r="105" spans="1:14" s="4" customFormat="1" ht="15.75" hidden="1">
      <c r="A105" s="15"/>
      <c r="B105" s="33"/>
      <c r="C105" s="33"/>
      <c r="D105" s="33"/>
      <c r="E105" s="32"/>
      <c r="F105" s="34"/>
      <c r="G105" s="34"/>
      <c r="H105" s="33"/>
      <c r="I105" s="33"/>
      <c r="J105" s="33"/>
      <c r="K105" s="34"/>
      <c r="L105" s="33"/>
      <c r="M105" s="33"/>
    </row>
    <row r="106" spans="1:14" s="6" customFormat="1" ht="5.25" hidden="1" customHeight="1">
      <c r="B106" s="5"/>
    </row>
    <row r="107" spans="1:14" s="7" customFormat="1" ht="15.75" hidden="1">
      <c r="A107" s="71" t="s">
        <v>1</v>
      </c>
      <c r="B107" s="71" t="s">
        <v>16</v>
      </c>
      <c r="C107" s="71"/>
      <c r="D107" s="101" t="s">
        <v>11</v>
      </c>
      <c r="E107" s="102"/>
      <c r="F107" s="102"/>
      <c r="G107" s="102"/>
      <c r="H107" s="105"/>
      <c r="I107" s="105"/>
      <c r="J107" s="105"/>
      <c r="K107" s="105"/>
      <c r="L107" s="105"/>
      <c r="M107" s="106"/>
    </row>
    <row r="108" spans="1:14" s="7" customFormat="1" ht="33" hidden="1" customHeight="1">
      <c r="A108" s="71"/>
      <c r="B108" s="71"/>
      <c r="C108" s="71"/>
      <c r="D108" s="71" t="s">
        <v>26</v>
      </c>
      <c r="E108" s="71"/>
      <c r="F108" s="85" t="s">
        <v>25</v>
      </c>
      <c r="G108" s="87"/>
      <c r="H108" s="71" t="s">
        <v>27</v>
      </c>
      <c r="I108" s="71"/>
      <c r="J108" s="71"/>
      <c r="K108" s="71"/>
      <c r="L108" s="71"/>
      <c r="M108" s="71"/>
    </row>
    <row r="109" spans="1:14" s="7" customFormat="1" ht="33" hidden="1" customHeight="1">
      <c r="A109" s="71"/>
      <c r="B109" s="71"/>
      <c r="C109" s="71"/>
      <c r="D109" s="68" t="s">
        <v>18</v>
      </c>
      <c r="E109" s="68" t="s">
        <v>19</v>
      </c>
      <c r="F109" s="68" t="s">
        <v>18</v>
      </c>
      <c r="G109" s="68" t="s">
        <v>7</v>
      </c>
      <c r="H109" s="68" t="s">
        <v>22</v>
      </c>
      <c r="I109" s="68" t="s">
        <v>19</v>
      </c>
      <c r="J109" s="68" t="s">
        <v>28</v>
      </c>
      <c r="K109" s="68" t="s">
        <v>24</v>
      </c>
      <c r="L109" s="85" t="s">
        <v>43</v>
      </c>
      <c r="M109" s="87"/>
    </row>
    <row r="110" spans="1:14" s="6" customFormat="1" ht="15.75" hidden="1">
      <c r="A110" s="137"/>
      <c r="B110" s="115">
        <v>2008</v>
      </c>
      <c r="C110" s="116"/>
      <c r="D110" s="118"/>
      <c r="E110" s="117"/>
      <c r="F110" s="118"/>
      <c r="G110" s="126"/>
      <c r="H110" s="118"/>
      <c r="I110" s="118"/>
      <c r="J110" s="118"/>
      <c r="K110" s="117"/>
      <c r="L110" s="135"/>
      <c r="M110" s="128"/>
      <c r="N110" s="131"/>
    </row>
    <row r="111" spans="1:14" s="6" customFormat="1" ht="15.75" hidden="1">
      <c r="A111" s="138"/>
      <c r="B111" s="115">
        <v>2009</v>
      </c>
      <c r="C111" s="116"/>
      <c r="D111" s="118"/>
      <c r="E111" s="117"/>
      <c r="F111" s="118"/>
      <c r="G111" s="126"/>
      <c r="H111" s="118"/>
      <c r="I111" s="118"/>
      <c r="J111" s="118"/>
      <c r="K111" s="117"/>
      <c r="L111" s="135"/>
      <c r="M111" s="128"/>
      <c r="N111" s="131"/>
    </row>
    <row r="112" spans="1:14" s="6" customFormat="1" ht="15.75" hidden="1">
      <c r="A112" s="139"/>
      <c r="B112" s="115">
        <v>2010</v>
      </c>
      <c r="C112" s="116"/>
      <c r="D112" s="118"/>
      <c r="E112" s="117"/>
      <c r="F112" s="118"/>
      <c r="G112" s="126"/>
      <c r="H112" s="118"/>
      <c r="I112" s="118"/>
      <c r="J112" s="118"/>
      <c r="K112" s="117"/>
      <c r="L112" s="135"/>
      <c r="M112" s="128"/>
      <c r="N112" s="131"/>
    </row>
    <row r="113" spans="1:13" s="4" customFormat="1" ht="15.75" hidden="1">
      <c r="A113" s="15"/>
      <c r="B113" s="35"/>
      <c r="C113" s="33"/>
      <c r="D113" s="35"/>
      <c r="E113" s="32"/>
      <c r="F113" s="32"/>
      <c r="G113" s="34"/>
      <c r="H113" s="33"/>
      <c r="I113" s="33"/>
      <c r="J113" s="33"/>
      <c r="K113" s="36"/>
      <c r="L113" s="33"/>
      <c r="M113" s="33"/>
    </row>
    <row r="114" spans="1:13" s="4" customFormat="1" ht="15.75" hidden="1">
      <c r="A114" s="15"/>
      <c r="B114" s="35"/>
      <c r="C114" s="33"/>
      <c r="D114" s="35"/>
      <c r="E114" s="32"/>
      <c r="F114" s="32"/>
      <c r="G114" s="34"/>
      <c r="H114" s="33"/>
      <c r="I114" s="33"/>
      <c r="J114" s="33"/>
      <c r="K114" s="36"/>
      <c r="L114" s="33"/>
      <c r="M114" s="33"/>
    </row>
    <row r="115" spans="1:13" s="4" customFormat="1" ht="15.75" hidden="1">
      <c r="A115" s="15"/>
      <c r="B115" s="35"/>
      <c r="C115" s="33"/>
      <c r="D115" s="35"/>
      <c r="E115" s="32"/>
      <c r="F115" s="32"/>
      <c r="G115" s="34"/>
      <c r="H115" s="33"/>
      <c r="I115" s="33"/>
      <c r="J115" s="33"/>
      <c r="K115" s="36"/>
      <c r="L115" s="33"/>
      <c r="M115" s="33"/>
    </row>
    <row r="116" spans="1:13" s="4" customFormat="1" ht="33.75" customHeight="1">
      <c r="A116" s="15"/>
      <c r="B116" s="52" t="s">
        <v>76</v>
      </c>
      <c r="C116" s="33"/>
      <c r="D116" s="35"/>
      <c r="E116" s="32"/>
      <c r="F116" s="32"/>
      <c r="G116" s="35"/>
      <c r="H116" s="33"/>
      <c r="I116" s="33"/>
      <c r="J116" s="33"/>
      <c r="K116" s="36"/>
      <c r="L116" s="33"/>
      <c r="M116" s="33"/>
    </row>
    <row r="117" spans="1:13" s="7" customFormat="1" ht="15.75" customHeight="1">
      <c r="A117" s="71" t="s">
        <v>1</v>
      </c>
      <c r="B117" s="71" t="s">
        <v>16</v>
      </c>
      <c r="C117" s="71"/>
      <c r="D117" s="101" t="s">
        <v>10</v>
      </c>
      <c r="E117" s="102"/>
      <c r="F117" s="102"/>
      <c r="G117" s="102"/>
      <c r="H117" s="102"/>
      <c r="I117" s="102"/>
      <c r="J117" s="102"/>
      <c r="K117" s="102"/>
      <c r="L117" s="102"/>
      <c r="M117" s="103"/>
    </row>
    <row r="118" spans="1:13" s="7" customFormat="1" ht="33" customHeight="1">
      <c r="A118" s="71"/>
      <c r="B118" s="71"/>
      <c r="C118" s="71"/>
      <c r="D118" s="71" t="s">
        <v>17</v>
      </c>
      <c r="E118" s="71"/>
      <c r="F118" s="85" t="s">
        <v>23</v>
      </c>
      <c r="G118" s="87"/>
      <c r="H118" s="71" t="s">
        <v>20</v>
      </c>
      <c r="I118" s="71"/>
      <c r="J118" s="71"/>
      <c r="K118" s="71"/>
      <c r="L118" s="71"/>
      <c r="M118" s="71"/>
    </row>
    <row r="119" spans="1:13" s="7" customFormat="1" ht="33" customHeight="1">
      <c r="A119" s="71"/>
      <c r="B119" s="71"/>
      <c r="C119" s="71"/>
      <c r="D119" s="68" t="s">
        <v>18</v>
      </c>
      <c r="E119" s="68" t="s">
        <v>19</v>
      </c>
      <c r="F119" s="68" t="s">
        <v>18</v>
      </c>
      <c r="G119" s="68" t="s">
        <v>7</v>
      </c>
      <c r="H119" s="68" t="s">
        <v>22</v>
      </c>
      <c r="I119" s="68" t="s">
        <v>19</v>
      </c>
      <c r="J119" s="68" t="s">
        <v>21</v>
      </c>
      <c r="K119" s="68" t="s">
        <v>24</v>
      </c>
      <c r="L119" s="85" t="s">
        <v>44</v>
      </c>
      <c r="M119" s="104"/>
    </row>
    <row r="120" spans="1:13" s="6" customFormat="1" ht="15.75">
      <c r="A120" s="137"/>
      <c r="B120" s="115">
        <v>2008</v>
      </c>
      <c r="C120" s="116"/>
      <c r="D120" s="116">
        <v>29002</v>
      </c>
      <c r="E120" s="117">
        <f>+D120/365</f>
        <v>79.457534246575349</v>
      </c>
      <c r="F120" s="118">
        <f>+D120-H120</f>
        <v>7367</v>
      </c>
      <c r="G120" s="126">
        <f>+F120/D120</f>
        <v>0.25401696434728638</v>
      </c>
      <c r="H120" s="118">
        <v>21635</v>
      </c>
      <c r="I120" s="117">
        <f>+H120/365</f>
        <v>59.273972602739725</v>
      </c>
      <c r="J120" s="118">
        <f>+H120</f>
        <v>21635</v>
      </c>
      <c r="K120" s="117">
        <f>+J120/365/Nodrosinajums!F12*1000</f>
        <v>296.36986301369859</v>
      </c>
      <c r="L120" s="134" t="s">
        <v>29</v>
      </c>
      <c r="M120" s="128"/>
    </row>
    <row r="121" spans="1:13" s="6" customFormat="1" ht="15.75">
      <c r="A121" s="138"/>
      <c r="B121" s="115">
        <v>2009</v>
      </c>
      <c r="C121" s="116"/>
      <c r="D121" s="116">
        <v>21635</v>
      </c>
      <c r="E121" s="117">
        <f t="shared" ref="E121:E122" si="27">+D121/365</f>
        <v>59.273972602739725</v>
      </c>
      <c r="F121" s="118">
        <f t="shared" ref="F121:F122" si="28">+D121-H121</f>
        <v>1002</v>
      </c>
      <c r="G121" s="126">
        <f t="shared" ref="G121:G122" si="29">+F121/D121</f>
        <v>4.6313843309452277E-2</v>
      </c>
      <c r="H121" s="118">
        <v>20633</v>
      </c>
      <c r="I121" s="117">
        <f t="shared" ref="I121:I122" si="30">+H121/365</f>
        <v>56.528767123287672</v>
      </c>
      <c r="J121" s="118">
        <f t="shared" ref="J121:J122" si="31">+H121</f>
        <v>20633</v>
      </c>
      <c r="K121" s="117">
        <f>+J121/365/Nodrosinajums!F12*1000</f>
        <v>282.64383561643837</v>
      </c>
      <c r="L121" s="134" t="s">
        <v>29</v>
      </c>
      <c r="M121" s="128"/>
    </row>
    <row r="122" spans="1:13" s="6" customFormat="1" ht="15.75">
      <c r="A122" s="139"/>
      <c r="B122" s="115">
        <v>2010</v>
      </c>
      <c r="C122" s="116"/>
      <c r="D122" s="124">
        <v>27784</v>
      </c>
      <c r="E122" s="117">
        <f t="shared" si="27"/>
        <v>76.120547945205473</v>
      </c>
      <c r="F122" s="118">
        <f t="shared" si="28"/>
        <v>5297</v>
      </c>
      <c r="G122" s="126">
        <f t="shared" si="29"/>
        <v>0.19064929455801902</v>
      </c>
      <c r="H122" s="118">
        <v>22487</v>
      </c>
      <c r="I122" s="117">
        <f t="shared" si="30"/>
        <v>61.608219178082194</v>
      </c>
      <c r="J122" s="118">
        <f t="shared" si="31"/>
        <v>22487</v>
      </c>
      <c r="K122" s="117">
        <f>+J122/365/Nodrosinajums!F12*1000</f>
        <v>308.04109589041093</v>
      </c>
      <c r="L122" s="134" t="s">
        <v>29</v>
      </c>
      <c r="M122" s="129"/>
    </row>
    <row r="123" spans="1:13" s="6" customFormat="1" ht="15.75">
      <c r="A123" s="15"/>
      <c r="B123" s="21"/>
      <c r="C123" s="17"/>
      <c r="D123" s="18"/>
      <c r="E123" s="19"/>
      <c r="F123" s="20"/>
      <c r="G123" s="22"/>
      <c r="H123" s="20"/>
      <c r="I123" s="20"/>
      <c r="J123" s="20"/>
      <c r="K123" s="19"/>
      <c r="L123" s="20"/>
      <c r="M123" s="31"/>
    </row>
    <row r="124" spans="1:13" s="4" customFormat="1" ht="15.75">
      <c r="A124" s="15"/>
      <c r="B124" s="21" t="s">
        <v>77</v>
      </c>
      <c r="C124" s="33"/>
      <c r="D124" s="33"/>
      <c r="E124" s="32"/>
      <c r="F124" s="32"/>
      <c r="G124" s="34"/>
      <c r="H124" s="33"/>
      <c r="I124" s="33"/>
      <c r="J124" s="33"/>
      <c r="K124" s="34"/>
      <c r="L124" s="33"/>
      <c r="M124" s="33"/>
    </row>
    <row r="125" spans="1:13" s="6" customFormat="1" ht="5.25" customHeight="1">
      <c r="B125" s="5"/>
    </row>
    <row r="126" spans="1:13" s="7" customFormat="1" ht="15.75">
      <c r="A126" s="71" t="s">
        <v>1</v>
      </c>
      <c r="B126" s="71" t="s">
        <v>16</v>
      </c>
      <c r="C126" s="71"/>
      <c r="D126" s="101" t="s">
        <v>11</v>
      </c>
      <c r="E126" s="102"/>
      <c r="F126" s="102"/>
      <c r="G126" s="102"/>
      <c r="H126" s="105"/>
      <c r="I126" s="105"/>
      <c r="J126" s="105"/>
      <c r="K126" s="105"/>
      <c r="L126" s="105"/>
      <c r="M126" s="106"/>
    </row>
    <row r="127" spans="1:13" s="7" customFormat="1" ht="33" customHeight="1">
      <c r="A127" s="71"/>
      <c r="B127" s="71"/>
      <c r="C127" s="71"/>
      <c r="D127" s="71" t="s">
        <v>26</v>
      </c>
      <c r="E127" s="71"/>
      <c r="F127" s="85" t="s">
        <v>25</v>
      </c>
      <c r="G127" s="87"/>
      <c r="H127" s="71" t="s">
        <v>27</v>
      </c>
      <c r="I127" s="71"/>
      <c r="J127" s="71"/>
      <c r="K127" s="71"/>
      <c r="L127" s="71"/>
      <c r="M127" s="71"/>
    </row>
    <row r="128" spans="1:13" s="7" customFormat="1" ht="33" customHeight="1">
      <c r="A128" s="71"/>
      <c r="B128" s="71"/>
      <c r="C128" s="71"/>
      <c r="D128" s="68" t="s">
        <v>18</v>
      </c>
      <c r="E128" s="68" t="s">
        <v>19</v>
      </c>
      <c r="F128" s="68" t="s">
        <v>18</v>
      </c>
      <c r="G128" s="68" t="s">
        <v>7</v>
      </c>
      <c r="H128" s="68" t="s">
        <v>22</v>
      </c>
      <c r="I128" s="68" t="s">
        <v>19</v>
      </c>
      <c r="J128" s="68" t="s">
        <v>28</v>
      </c>
      <c r="K128" s="68" t="s">
        <v>24</v>
      </c>
      <c r="L128" s="85" t="s">
        <v>51</v>
      </c>
      <c r="M128" s="87"/>
    </row>
    <row r="129" spans="1:14" s="6" customFormat="1" ht="15.75">
      <c r="A129" s="137">
        <f>+A120</f>
        <v>0</v>
      </c>
      <c r="B129" s="115">
        <v>2008</v>
      </c>
      <c r="C129" s="116"/>
      <c r="D129" s="118">
        <v>16000</v>
      </c>
      <c r="E129" s="117">
        <f>+D129/365</f>
        <v>43.835616438356162</v>
      </c>
      <c r="F129" s="125" t="s">
        <v>29</v>
      </c>
      <c r="G129" s="130" t="s">
        <v>29</v>
      </c>
      <c r="H129" s="125" t="s">
        <v>29</v>
      </c>
      <c r="I129" s="133" t="s">
        <v>29</v>
      </c>
      <c r="J129" s="125" t="s">
        <v>29</v>
      </c>
      <c r="K129" s="133" t="s">
        <v>29</v>
      </c>
      <c r="L129" s="134" t="s">
        <v>29</v>
      </c>
      <c r="M129" s="140"/>
      <c r="N129" s="131"/>
    </row>
    <row r="130" spans="1:14" s="6" customFormat="1" ht="15.75">
      <c r="A130" s="138"/>
      <c r="B130" s="115">
        <v>2009</v>
      </c>
      <c r="C130" s="116"/>
      <c r="D130" s="118">
        <v>17195</v>
      </c>
      <c r="E130" s="117">
        <f t="shared" ref="E130:E131" si="32">+D130/365</f>
        <v>47.109589041095887</v>
      </c>
      <c r="F130" s="125" t="s">
        <v>29</v>
      </c>
      <c r="G130" s="130" t="s">
        <v>29</v>
      </c>
      <c r="H130" s="125" t="s">
        <v>29</v>
      </c>
      <c r="I130" s="133" t="s">
        <v>29</v>
      </c>
      <c r="J130" s="125" t="s">
        <v>29</v>
      </c>
      <c r="K130" s="133" t="s">
        <v>29</v>
      </c>
      <c r="L130" s="134" t="s">
        <v>29</v>
      </c>
      <c r="M130" s="140"/>
      <c r="N130" s="131"/>
    </row>
    <row r="131" spans="1:14" s="6" customFormat="1" ht="15.75">
      <c r="A131" s="139"/>
      <c r="B131" s="115">
        <v>2010</v>
      </c>
      <c r="C131" s="116"/>
      <c r="D131" s="118">
        <v>22644</v>
      </c>
      <c r="E131" s="117">
        <f t="shared" si="32"/>
        <v>62.038356164383565</v>
      </c>
      <c r="F131" s="125" t="s">
        <v>29</v>
      </c>
      <c r="G131" s="130" t="s">
        <v>29</v>
      </c>
      <c r="H131" s="125" t="s">
        <v>29</v>
      </c>
      <c r="I131" s="133" t="s">
        <v>29</v>
      </c>
      <c r="J131" s="125" t="s">
        <v>29</v>
      </c>
      <c r="K131" s="133" t="s">
        <v>29</v>
      </c>
      <c r="L131" s="134" t="s">
        <v>29</v>
      </c>
      <c r="M131" s="140"/>
      <c r="N131" s="131"/>
    </row>
    <row r="132" spans="1:14" s="27" customFormat="1" ht="18" hidden="1" customHeight="1">
      <c r="A132" s="23"/>
      <c r="B132" s="24"/>
      <c r="C132" s="25"/>
      <c r="D132" s="98"/>
      <c r="E132" s="99"/>
      <c r="F132" s="99"/>
      <c r="G132" s="99"/>
      <c r="H132" s="99"/>
      <c r="I132" s="99"/>
      <c r="J132" s="99"/>
      <c r="K132" s="99"/>
      <c r="L132" s="99"/>
      <c r="M132" s="99"/>
      <c r="N132" s="26"/>
    </row>
    <row r="133" spans="1:14" s="4" customFormat="1" ht="15.75">
      <c r="A133" s="15"/>
      <c r="B133" s="21" t="s">
        <v>78</v>
      </c>
      <c r="C133" s="33"/>
      <c r="D133" s="35"/>
      <c r="E133" s="32"/>
      <c r="F133" s="32"/>
      <c r="G133" s="34"/>
      <c r="H133" s="33"/>
      <c r="I133" s="33"/>
      <c r="J133" s="33"/>
      <c r="K133" s="36"/>
      <c r="L133" s="33"/>
      <c r="M133" s="33"/>
    </row>
    <row r="134" spans="1:14" s="4" customFormat="1" ht="30.75" customHeight="1">
      <c r="A134" s="15"/>
      <c r="B134" s="52" t="s">
        <v>79</v>
      </c>
      <c r="C134" s="33"/>
      <c r="D134" s="35"/>
      <c r="E134" s="32"/>
      <c r="F134" s="32"/>
      <c r="G134" s="35"/>
      <c r="H134" s="33"/>
      <c r="I134" s="33"/>
      <c r="J134" s="33"/>
      <c r="K134" s="36"/>
      <c r="L134" s="33"/>
      <c r="M134" s="33"/>
    </row>
    <row r="135" spans="1:14" s="7" customFormat="1" ht="15.75" customHeight="1">
      <c r="A135" s="71" t="s">
        <v>1</v>
      </c>
      <c r="B135" s="71" t="s">
        <v>16</v>
      </c>
      <c r="C135" s="71"/>
      <c r="D135" s="101" t="s">
        <v>10</v>
      </c>
      <c r="E135" s="102"/>
      <c r="F135" s="102"/>
      <c r="G135" s="102"/>
      <c r="H135" s="102"/>
      <c r="I135" s="102"/>
      <c r="J135" s="102"/>
      <c r="K135" s="102"/>
      <c r="L135" s="102"/>
      <c r="M135" s="103"/>
    </row>
    <row r="136" spans="1:14" s="7" customFormat="1" ht="33" customHeight="1">
      <c r="A136" s="71"/>
      <c r="B136" s="71"/>
      <c r="C136" s="71"/>
      <c r="D136" s="71" t="s">
        <v>17</v>
      </c>
      <c r="E136" s="71"/>
      <c r="F136" s="85" t="s">
        <v>23</v>
      </c>
      <c r="G136" s="87"/>
      <c r="H136" s="71" t="s">
        <v>20</v>
      </c>
      <c r="I136" s="71"/>
      <c r="J136" s="71"/>
      <c r="K136" s="71"/>
      <c r="L136" s="71"/>
      <c r="M136" s="71"/>
    </row>
    <row r="137" spans="1:14" s="7" customFormat="1" ht="33" customHeight="1">
      <c r="A137" s="71"/>
      <c r="B137" s="71"/>
      <c r="C137" s="71"/>
      <c r="D137" s="68" t="s">
        <v>18</v>
      </c>
      <c r="E137" s="68" t="s">
        <v>19</v>
      </c>
      <c r="F137" s="68" t="s">
        <v>18</v>
      </c>
      <c r="G137" s="68" t="s">
        <v>7</v>
      </c>
      <c r="H137" s="68" t="s">
        <v>22</v>
      </c>
      <c r="I137" s="68" t="s">
        <v>19</v>
      </c>
      <c r="J137" s="68" t="s">
        <v>21</v>
      </c>
      <c r="K137" s="68" t="s">
        <v>24</v>
      </c>
      <c r="L137" s="85" t="s">
        <v>44</v>
      </c>
      <c r="M137" s="104"/>
    </row>
    <row r="138" spans="1:14" s="6" customFormat="1" ht="15.75">
      <c r="A138" s="137"/>
      <c r="B138" s="115">
        <v>2008</v>
      </c>
      <c r="C138" s="116"/>
      <c r="D138" s="116">
        <v>12380</v>
      </c>
      <c r="E138" s="117">
        <f>+D138/365</f>
        <v>33.917808219178085</v>
      </c>
      <c r="F138" s="118">
        <v>3592</v>
      </c>
      <c r="G138" s="126">
        <f>+F138/D138</f>
        <v>0.29014539579967691</v>
      </c>
      <c r="H138" s="118">
        <f>D138-F138</f>
        <v>8788</v>
      </c>
      <c r="I138" s="117">
        <f>+H138/365</f>
        <v>24.076712328767123</v>
      </c>
      <c r="J138" s="118">
        <f>+H138</f>
        <v>8788</v>
      </c>
      <c r="K138" s="117">
        <f>+J138/365/Nodrosinajums!F13*1000</f>
        <v>179.67695767736657</v>
      </c>
      <c r="L138" s="127" t="s">
        <v>48</v>
      </c>
      <c r="M138" s="128"/>
    </row>
    <row r="139" spans="1:14" s="6" customFormat="1" ht="15.75">
      <c r="A139" s="138"/>
      <c r="B139" s="115">
        <v>2009</v>
      </c>
      <c r="C139" s="116"/>
      <c r="D139" s="116">
        <v>14376</v>
      </c>
      <c r="E139" s="117">
        <f t="shared" ref="E139:E140" si="33">+D139/365</f>
        <v>39.386301369863013</v>
      </c>
      <c r="F139" s="118">
        <v>4600</v>
      </c>
      <c r="G139" s="126">
        <f t="shared" ref="G139:G140" si="34">+F139/D139</f>
        <v>0.31997774067890927</v>
      </c>
      <c r="H139" s="118">
        <f t="shared" ref="H139:H140" si="35">D139-F139</f>
        <v>9776</v>
      </c>
      <c r="I139" s="117">
        <f t="shared" ref="I139:I140" si="36">+H139/365</f>
        <v>26.783561643835615</v>
      </c>
      <c r="J139" s="118">
        <f t="shared" ref="J139:J140" si="37">+H139</f>
        <v>9776</v>
      </c>
      <c r="K139" s="117">
        <f>+J139/365/Nodrosinajums!F13*1000</f>
        <v>199.87732570026577</v>
      </c>
      <c r="L139" s="127" t="s">
        <v>48</v>
      </c>
      <c r="M139" s="128"/>
    </row>
    <row r="140" spans="1:14" s="6" customFormat="1" ht="15.75">
      <c r="A140" s="139"/>
      <c r="B140" s="115">
        <v>2010</v>
      </c>
      <c r="C140" s="116"/>
      <c r="D140" s="124">
        <v>16643</v>
      </c>
      <c r="E140" s="117">
        <f t="shared" si="33"/>
        <v>45.597260273972601</v>
      </c>
      <c r="F140" s="118">
        <v>6657</v>
      </c>
      <c r="G140" s="126">
        <f t="shared" si="34"/>
        <v>0.39998798293576882</v>
      </c>
      <c r="H140" s="118">
        <f t="shared" si="35"/>
        <v>9986</v>
      </c>
      <c r="I140" s="117">
        <f t="shared" si="36"/>
        <v>27.358904109589041</v>
      </c>
      <c r="J140" s="118">
        <f t="shared" si="37"/>
        <v>9986</v>
      </c>
      <c r="K140" s="117">
        <f>+J140/365/Nodrosinajums!F13*1000</f>
        <v>204.170926190963</v>
      </c>
      <c r="L140" s="127" t="s">
        <v>48</v>
      </c>
      <c r="M140" s="129"/>
    </row>
    <row r="141" spans="1:14" s="6" customFormat="1" ht="15.75" hidden="1">
      <c r="A141" s="15"/>
      <c r="B141" s="21"/>
      <c r="C141" s="17"/>
      <c r="D141" s="18"/>
      <c r="E141" s="19"/>
      <c r="F141" s="20"/>
      <c r="G141" s="22"/>
      <c r="H141" s="20"/>
      <c r="I141" s="20"/>
      <c r="J141" s="20"/>
      <c r="K141" s="19"/>
      <c r="L141" s="20"/>
      <c r="M141" s="31"/>
    </row>
    <row r="142" spans="1:14" s="4" customFormat="1" ht="10.5" customHeight="1">
      <c r="A142" s="15"/>
      <c r="B142" s="32"/>
      <c r="C142" s="33"/>
      <c r="D142" s="33"/>
      <c r="E142" s="32"/>
      <c r="F142" s="32"/>
      <c r="G142" s="34"/>
      <c r="H142" s="33"/>
      <c r="I142" s="33"/>
      <c r="J142" s="33"/>
      <c r="K142" s="34"/>
      <c r="L142" s="33"/>
      <c r="M142" s="33"/>
    </row>
    <row r="143" spans="1:14" s="6" customFormat="1" ht="5.25" customHeight="1">
      <c r="B143" s="5"/>
    </row>
    <row r="144" spans="1:14" s="7" customFormat="1" ht="15.75">
      <c r="A144" s="71" t="s">
        <v>1</v>
      </c>
      <c r="B144" s="71" t="s">
        <v>16</v>
      </c>
      <c r="C144" s="71"/>
      <c r="D144" s="101" t="s">
        <v>11</v>
      </c>
      <c r="E144" s="102"/>
      <c r="F144" s="102"/>
      <c r="G144" s="102"/>
      <c r="H144" s="105"/>
      <c r="I144" s="105"/>
      <c r="J144" s="105"/>
      <c r="K144" s="105"/>
      <c r="L144" s="105"/>
      <c r="M144" s="106"/>
    </row>
    <row r="145" spans="1:14" s="7" customFormat="1" ht="33" customHeight="1">
      <c r="A145" s="71"/>
      <c r="B145" s="71"/>
      <c r="C145" s="71"/>
      <c r="D145" s="71" t="s">
        <v>26</v>
      </c>
      <c r="E145" s="71"/>
      <c r="F145" s="85" t="s">
        <v>25</v>
      </c>
      <c r="G145" s="87"/>
      <c r="H145" s="71" t="s">
        <v>27</v>
      </c>
      <c r="I145" s="71"/>
      <c r="J145" s="71"/>
      <c r="K145" s="71"/>
      <c r="L145" s="71"/>
      <c r="M145" s="71"/>
    </row>
    <row r="146" spans="1:14" s="7" customFormat="1" ht="33" customHeight="1">
      <c r="A146" s="71"/>
      <c r="B146" s="71"/>
      <c r="C146" s="71"/>
      <c r="D146" s="68" t="s">
        <v>18</v>
      </c>
      <c r="E146" s="68" t="s">
        <v>19</v>
      </c>
      <c r="F146" s="68" t="s">
        <v>18</v>
      </c>
      <c r="G146" s="68" t="s">
        <v>7</v>
      </c>
      <c r="H146" s="68" t="s">
        <v>22</v>
      </c>
      <c r="I146" s="68" t="s">
        <v>19</v>
      </c>
      <c r="J146" s="68" t="s">
        <v>28</v>
      </c>
      <c r="K146" s="68" t="s">
        <v>24</v>
      </c>
      <c r="L146" s="85" t="s">
        <v>51</v>
      </c>
      <c r="M146" s="87"/>
    </row>
    <row r="147" spans="1:14" s="6" customFormat="1" ht="15.75">
      <c r="A147" s="137"/>
      <c r="B147" s="115">
        <v>2008</v>
      </c>
      <c r="C147" s="116"/>
      <c r="D147" s="125" t="s">
        <v>29</v>
      </c>
      <c r="E147" s="125" t="s">
        <v>29</v>
      </c>
      <c r="F147" s="125" t="s">
        <v>29</v>
      </c>
      <c r="G147" s="125" t="s">
        <v>29</v>
      </c>
      <c r="H147" s="118">
        <v>8147</v>
      </c>
      <c r="I147" s="117">
        <f>+H147/365</f>
        <v>22.32054794520548</v>
      </c>
      <c r="J147" s="118">
        <f>+H147</f>
        <v>8147</v>
      </c>
      <c r="K147" s="117">
        <f>+J147/365/Nodrosinajums!J13*1000</f>
        <v>166.57125332242896</v>
      </c>
      <c r="L147" s="127" t="s">
        <v>48</v>
      </c>
      <c r="M147" s="128"/>
      <c r="N147" s="131"/>
    </row>
    <row r="148" spans="1:14" s="6" customFormat="1" ht="15.75">
      <c r="A148" s="138"/>
      <c r="B148" s="115">
        <v>2009</v>
      </c>
      <c r="C148" s="116"/>
      <c r="D148" s="125" t="s">
        <v>29</v>
      </c>
      <c r="E148" s="125" t="s">
        <v>29</v>
      </c>
      <c r="F148" s="125" t="s">
        <v>29</v>
      </c>
      <c r="G148" s="125" t="s">
        <v>29</v>
      </c>
      <c r="H148" s="118">
        <v>9075</v>
      </c>
      <c r="I148" s="117">
        <f t="shared" ref="I148:I149" si="38">+H148/365</f>
        <v>24.863013698630137</v>
      </c>
      <c r="J148" s="118">
        <f t="shared" ref="J148:J149" si="39">+H148</f>
        <v>9075</v>
      </c>
      <c r="K148" s="117">
        <f>+J148/365/Nodrosinajums!J13*1000</f>
        <v>185.5448783479861</v>
      </c>
      <c r="L148" s="127" t="s">
        <v>48</v>
      </c>
      <c r="M148" s="128"/>
      <c r="N148" s="131"/>
    </row>
    <row r="149" spans="1:14" s="6" customFormat="1" ht="15.75">
      <c r="A149" s="139"/>
      <c r="B149" s="115">
        <v>2010</v>
      </c>
      <c r="C149" s="116"/>
      <c r="D149" s="125" t="s">
        <v>29</v>
      </c>
      <c r="E149" s="125" t="s">
        <v>29</v>
      </c>
      <c r="F149" s="125" t="s">
        <v>29</v>
      </c>
      <c r="G149" s="125" t="s">
        <v>29</v>
      </c>
      <c r="H149" s="118">
        <v>9160</v>
      </c>
      <c r="I149" s="117">
        <f t="shared" si="38"/>
        <v>25.095890410958905</v>
      </c>
      <c r="J149" s="118">
        <f t="shared" si="39"/>
        <v>9160</v>
      </c>
      <c r="K149" s="117">
        <f>+J149/365/Nodrosinajums!J13*1000</f>
        <v>187.28276426088735</v>
      </c>
      <c r="L149" s="127" t="s">
        <v>48</v>
      </c>
      <c r="M149" s="128"/>
      <c r="N149" s="131"/>
    </row>
    <row r="150" spans="1:14" s="27" customFormat="1" ht="18" customHeight="1">
      <c r="A150" s="23"/>
      <c r="B150" s="24"/>
      <c r="C150" s="25"/>
      <c r="D150" s="98"/>
      <c r="E150" s="99"/>
      <c r="F150" s="99"/>
      <c r="G150" s="99"/>
      <c r="H150" s="99"/>
      <c r="I150" s="99"/>
      <c r="J150" s="99"/>
      <c r="K150" s="99"/>
      <c r="L150" s="99"/>
      <c r="M150" s="99"/>
      <c r="N150" s="26"/>
    </row>
    <row r="151" spans="1:14" s="4" customFormat="1" ht="15.75" hidden="1">
      <c r="A151" s="15"/>
      <c r="B151" s="35"/>
      <c r="C151" s="33"/>
      <c r="D151" s="35"/>
      <c r="E151" s="32"/>
      <c r="F151" s="32"/>
      <c r="G151" s="34"/>
      <c r="H151" s="33"/>
      <c r="I151" s="33"/>
      <c r="J151" s="33"/>
      <c r="K151" s="36"/>
      <c r="L151" s="33"/>
      <c r="M151" s="33"/>
    </row>
    <row r="152" spans="1:14" s="4" customFormat="1" ht="25.5" customHeight="1">
      <c r="A152" s="15"/>
      <c r="B152" s="51" t="s">
        <v>81</v>
      </c>
      <c r="C152" s="33"/>
      <c r="D152" s="35"/>
      <c r="E152" s="32"/>
      <c r="F152" s="32"/>
      <c r="G152" s="35"/>
      <c r="H152" s="33"/>
      <c r="I152" s="33"/>
      <c r="J152" s="33"/>
      <c r="K152" s="36"/>
      <c r="L152" s="33"/>
      <c r="M152" s="33"/>
    </row>
    <row r="153" spans="1:14" s="7" customFormat="1" ht="15.75" customHeight="1">
      <c r="A153" s="71" t="s">
        <v>1</v>
      </c>
      <c r="B153" s="71" t="s">
        <v>16</v>
      </c>
      <c r="C153" s="71"/>
      <c r="D153" s="101" t="s">
        <v>10</v>
      </c>
      <c r="E153" s="102"/>
      <c r="F153" s="102"/>
      <c r="G153" s="102"/>
      <c r="H153" s="102"/>
      <c r="I153" s="102"/>
      <c r="J153" s="102"/>
      <c r="K153" s="102"/>
      <c r="L153" s="102"/>
      <c r="M153" s="103"/>
    </row>
    <row r="154" spans="1:14" s="7" customFormat="1" ht="33" customHeight="1">
      <c r="A154" s="71"/>
      <c r="B154" s="71"/>
      <c r="C154" s="71"/>
      <c r="D154" s="71" t="s">
        <v>17</v>
      </c>
      <c r="E154" s="71"/>
      <c r="F154" s="85" t="s">
        <v>23</v>
      </c>
      <c r="G154" s="87"/>
      <c r="H154" s="71" t="s">
        <v>20</v>
      </c>
      <c r="I154" s="71"/>
      <c r="J154" s="71"/>
      <c r="K154" s="71"/>
      <c r="L154" s="71"/>
      <c r="M154" s="71"/>
    </row>
    <row r="155" spans="1:14" s="7" customFormat="1" ht="33" customHeight="1">
      <c r="A155" s="71"/>
      <c r="B155" s="71"/>
      <c r="C155" s="71"/>
      <c r="D155" s="68" t="s">
        <v>18</v>
      </c>
      <c r="E155" s="68" t="s">
        <v>19</v>
      </c>
      <c r="F155" s="68" t="s">
        <v>18</v>
      </c>
      <c r="G155" s="68" t="s">
        <v>7</v>
      </c>
      <c r="H155" s="68" t="s">
        <v>22</v>
      </c>
      <c r="I155" s="68" t="s">
        <v>19</v>
      </c>
      <c r="J155" s="68" t="s">
        <v>21</v>
      </c>
      <c r="K155" s="68" t="s">
        <v>24</v>
      </c>
      <c r="L155" s="85" t="s">
        <v>44</v>
      </c>
      <c r="M155" s="104"/>
    </row>
    <row r="156" spans="1:14" s="6" customFormat="1" ht="15.75">
      <c r="A156" s="137"/>
      <c r="B156" s="115">
        <v>2008</v>
      </c>
      <c r="C156" s="116"/>
      <c r="D156" s="116">
        <v>10618</v>
      </c>
      <c r="E156" s="117">
        <f>+D156/365</f>
        <v>29.090410958904108</v>
      </c>
      <c r="F156" s="125" t="s">
        <v>29</v>
      </c>
      <c r="G156" s="130" t="s">
        <v>29</v>
      </c>
      <c r="H156" s="125" t="s">
        <v>29</v>
      </c>
      <c r="I156" s="125" t="s">
        <v>29</v>
      </c>
      <c r="J156" s="125" t="s">
        <v>29</v>
      </c>
      <c r="K156" s="133" t="s">
        <v>29</v>
      </c>
      <c r="L156" s="134" t="s">
        <v>29</v>
      </c>
      <c r="M156" s="140"/>
    </row>
    <row r="157" spans="1:14" s="6" customFormat="1" ht="15.75">
      <c r="A157" s="138"/>
      <c r="B157" s="115">
        <v>2009</v>
      </c>
      <c r="C157" s="116"/>
      <c r="D157" s="116">
        <v>15250</v>
      </c>
      <c r="E157" s="117">
        <f t="shared" ref="E157:E158" si="40">+D157/365</f>
        <v>41.780821917808218</v>
      </c>
      <c r="F157" s="125" t="s">
        <v>29</v>
      </c>
      <c r="G157" s="130" t="s">
        <v>29</v>
      </c>
      <c r="H157" s="125" t="s">
        <v>29</v>
      </c>
      <c r="I157" s="125" t="s">
        <v>29</v>
      </c>
      <c r="J157" s="125" t="s">
        <v>29</v>
      </c>
      <c r="K157" s="133" t="s">
        <v>29</v>
      </c>
      <c r="L157" s="134" t="s">
        <v>29</v>
      </c>
      <c r="M157" s="140"/>
    </row>
    <row r="158" spans="1:14" s="6" customFormat="1" ht="15.75">
      <c r="A158" s="139"/>
      <c r="B158" s="115">
        <v>2010</v>
      </c>
      <c r="C158" s="116"/>
      <c r="D158" s="124">
        <v>25035</v>
      </c>
      <c r="E158" s="117">
        <f t="shared" si="40"/>
        <v>68.589041095890408</v>
      </c>
      <c r="F158" s="125" t="s">
        <v>29</v>
      </c>
      <c r="G158" s="130" t="s">
        <v>29</v>
      </c>
      <c r="H158" s="125" t="s">
        <v>29</v>
      </c>
      <c r="I158" s="125" t="s">
        <v>29</v>
      </c>
      <c r="J158" s="125" t="s">
        <v>29</v>
      </c>
      <c r="K158" s="133" t="s">
        <v>29</v>
      </c>
      <c r="L158" s="134" t="s">
        <v>29</v>
      </c>
      <c r="M158" s="140"/>
    </row>
    <row r="159" spans="1:14" s="6" customFormat="1" ht="15.75">
      <c r="A159" s="15"/>
      <c r="B159" s="21"/>
      <c r="C159" s="17"/>
      <c r="D159" s="18"/>
      <c r="E159" s="19"/>
      <c r="F159" s="20"/>
      <c r="G159" s="22"/>
      <c r="H159" s="20"/>
      <c r="I159" s="20"/>
      <c r="J159" s="20"/>
      <c r="K159" s="19"/>
      <c r="L159" s="20"/>
      <c r="M159" s="31"/>
    </row>
    <row r="160" spans="1:14" s="4" customFormat="1" ht="15.75">
      <c r="A160" s="15"/>
      <c r="B160" s="21" t="s">
        <v>82</v>
      </c>
      <c r="C160" s="33"/>
      <c r="D160" s="33"/>
      <c r="E160" s="32"/>
      <c r="F160" s="32"/>
      <c r="G160" s="34"/>
      <c r="H160" s="33"/>
      <c r="I160" s="33"/>
      <c r="J160" s="33"/>
      <c r="K160" s="34"/>
      <c r="L160" s="33"/>
      <c r="M160" s="33"/>
    </row>
    <row r="161" spans="1:14" s="6" customFormat="1" ht="5.25" customHeight="1">
      <c r="B161" s="5"/>
    </row>
    <row r="162" spans="1:14" s="7" customFormat="1" ht="15.75">
      <c r="A162" s="71" t="s">
        <v>1</v>
      </c>
      <c r="B162" s="71" t="s">
        <v>16</v>
      </c>
      <c r="C162" s="71"/>
      <c r="D162" s="101" t="s">
        <v>11</v>
      </c>
      <c r="E162" s="102"/>
      <c r="F162" s="102"/>
      <c r="G162" s="102"/>
      <c r="H162" s="105"/>
      <c r="I162" s="105"/>
      <c r="J162" s="105"/>
      <c r="K162" s="105"/>
      <c r="L162" s="105"/>
      <c r="M162" s="106"/>
    </row>
    <row r="163" spans="1:14" s="7" customFormat="1" ht="33" customHeight="1">
      <c r="A163" s="71"/>
      <c r="B163" s="71"/>
      <c r="C163" s="71"/>
      <c r="D163" s="71" t="s">
        <v>26</v>
      </c>
      <c r="E163" s="71"/>
      <c r="F163" s="85" t="s">
        <v>25</v>
      </c>
      <c r="G163" s="87"/>
      <c r="H163" s="71" t="s">
        <v>27</v>
      </c>
      <c r="I163" s="71"/>
      <c r="J163" s="71"/>
      <c r="K163" s="71"/>
      <c r="L163" s="71"/>
      <c r="M163" s="71"/>
    </row>
    <row r="164" spans="1:14" s="7" customFormat="1" ht="33" customHeight="1">
      <c r="A164" s="71"/>
      <c r="B164" s="71"/>
      <c r="C164" s="71"/>
      <c r="D164" s="68" t="s">
        <v>18</v>
      </c>
      <c r="E164" s="68" t="s">
        <v>19</v>
      </c>
      <c r="F164" s="68" t="s">
        <v>18</v>
      </c>
      <c r="G164" s="68" t="s">
        <v>7</v>
      </c>
      <c r="H164" s="68" t="s">
        <v>22</v>
      </c>
      <c r="I164" s="68" t="s">
        <v>19</v>
      </c>
      <c r="J164" s="68" t="s">
        <v>28</v>
      </c>
      <c r="K164" s="68" t="s">
        <v>24</v>
      </c>
      <c r="L164" s="85" t="s">
        <v>51</v>
      </c>
      <c r="M164" s="87"/>
    </row>
    <row r="165" spans="1:14" s="6" customFormat="1" ht="15.75">
      <c r="A165" s="137"/>
      <c r="B165" s="115">
        <v>2008</v>
      </c>
      <c r="C165" s="116"/>
      <c r="D165" s="133" t="s">
        <v>29</v>
      </c>
      <c r="E165" s="133" t="s">
        <v>29</v>
      </c>
      <c r="F165" s="133" t="str">
        <f t="shared" ref="F165:G167" si="41">F156</f>
        <v>nd</v>
      </c>
      <c r="G165" s="133" t="str">
        <f t="shared" si="41"/>
        <v>nd</v>
      </c>
      <c r="H165" s="118">
        <v>9459</v>
      </c>
      <c r="I165" s="117">
        <f>+H165/365</f>
        <v>25.915068493150685</v>
      </c>
      <c r="J165" s="133" t="str">
        <f>J156</f>
        <v>nd</v>
      </c>
      <c r="K165" s="133" t="str">
        <f>K156</f>
        <v>nd</v>
      </c>
      <c r="L165" s="134" t="s">
        <v>29</v>
      </c>
      <c r="M165" s="128"/>
      <c r="N165" s="131"/>
    </row>
    <row r="166" spans="1:14" s="6" customFormat="1" ht="15.75">
      <c r="A166" s="138"/>
      <c r="B166" s="115">
        <v>2009</v>
      </c>
      <c r="C166" s="116"/>
      <c r="D166" s="133" t="s">
        <v>29</v>
      </c>
      <c r="E166" s="133" t="s">
        <v>29</v>
      </c>
      <c r="F166" s="133" t="str">
        <f t="shared" si="41"/>
        <v>nd</v>
      </c>
      <c r="G166" s="133" t="str">
        <f t="shared" si="41"/>
        <v>nd</v>
      </c>
      <c r="H166" s="116">
        <v>13709</v>
      </c>
      <c r="I166" s="117">
        <f t="shared" ref="I166:I167" si="42">+H166/365</f>
        <v>37.558904109589044</v>
      </c>
      <c r="J166" s="133" t="str">
        <f t="shared" ref="J166:K167" si="43">J157</f>
        <v>nd</v>
      </c>
      <c r="K166" s="133" t="str">
        <f t="shared" si="43"/>
        <v>nd</v>
      </c>
      <c r="L166" s="134" t="s">
        <v>29</v>
      </c>
      <c r="M166" s="128"/>
      <c r="N166" s="131"/>
    </row>
    <row r="167" spans="1:14" s="6" customFormat="1" ht="15.75">
      <c r="A167" s="139"/>
      <c r="B167" s="115">
        <v>2010</v>
      </c>
      <c r="C167" s="116"/>
      <c r="D167" s="133" t="s">
        <v>29</v>
      </c>
      <c r="E167" s="133" t="s">
        <v>29</v>
      </c>
      <c r="F167" s="133" t="str">
        <f t="shared" si="41"/>
        <v>nd</v>
      </c>
      <c r="G167" s="133" t="str">
        <f t="shared" si="41"/>
        <v>nd</v>
      </c>
      <c r="H167" s="116">
        <v>22532</v>
      </c>
      <c r="I167" s="117">
        <f t="shared" si="42"/>
        <v>61.731506849315068</v>
      </c>
      <c r="J167" s="133" t="str">
        <f t="shared" si="43"/>
        <v>nd</v>
      </c>
      <c r="K167" s="133" t="str">
        <f t="shared" si="43"/>
        <v>nd</v>
      </c>
      <c r="L167" s="134" t="s">
        <v>29</v>
      </c>
      <c r="M167" s="128"/>
      <c r="N167" s="131"/>
    </row>
    <row r="168" spans="1:14" s="27" customFormat="1" ht="18" hidden="1" customHeight="1">
      <c r="A168" s="23"/>
      <c r="B168" s="24"/>
      <c r="C168" s="25"/>
      <c r="D168" s="98"/>
      <c r="E168" s="99"/>
      <c r="F168" s="99"/>
      <c r="G168" s="99"/>
      <c r="H168" s="99"/>
      <c r="I168" s="99"/>
      <c r="J168" s="99"/>
      <c r="K168" s="99"/>
      <c r="L168" s="99"/>
      <c r="M168" s="99"/>
      <c r="N168" s="26"/>
    </row>
    <row r="169" spans="1:14" s="4" customFormat="1" ht="15.75">
      <c r="A169" s="15"/>
      <c r="B169" s="21" t="s">
        <v>78</v>
      </c>
      <c r="C169" s="33"/>
      <c r="D169" s="35"/>
      <c r="E169" s="32"/>
      <c r="F169" s="32"/>
      <c r="G169" s="34"/>
      <c r="H169" s="33"/>
      <c r="I169" s="33"/>
      <c r="J169" s="33"/>
      <c r="K169" s="36"/>
      <c r="L169" s="33"/>
      <c r="M169" s="33"/>
    </row>
    <row r="170" spans="1:14" ht="33" customHeight="1">
      <c r="B170" s="50" t="s">
        <v>84</v>
      </c>
    </row>
    <row r="171" spans="1:14" s="7" customFormat="1" ht="15.75" customHeight="1">
      <c r="A171" s="71" t="s">
        <v>1</v>
      </c>
      <c r="B171" s="71" t="s">
        <v>16</v>
      </c>
      <c r="C171" s="71"/>
      <c r="D171" s="101" t="s">
        <v>10</v>
      </c>
      <c r="E171" s="102"/>
      <c r="F171" s="102"/>
      <c r="G171" s="102"/>
      <c r="H171" s="102"/>
      <c r="I171" s="102"/>
      <c r="J171" s="102"/>
      <c r="K171" s="102"/>
      <c r="L171" s="102"/>
      <c r="M171" s="103"/>
    </row>
    <row r="172" spans="1:14" s="7" customFormat="1" ht="33" customHeight="1">
      <c r="A172" s="71"/>
      <c r="B172" s="71"/>
      <c r="C172" s="71"/>
      <c r="D172" s="71" t="s">
        <v>17</v>
      </c>
      <c r="E172" s="71"/>
      <c r="F172" s="85" t="s">
        <v>23</v>
      </c>
      <c r="G172" s="87"/>
      <c r="H172" s="71" t="s">
        <v>20</v>
      </c>
      <c r="I172" s="71"/>
      <c r="J172" s="71"/>
      <c r="K172" s="71"/>
      <c r="L172" s="71"/>
      <c r="M172" s="71"/>
    </row>
    <row r="173" spans="1:14" s="7" customFormat="1" ht="33" customHeight="1">
      <c r="A173" s="71"/>
      <c r="B173" s="71"/>
      <c r="C173" s="71"/>
      <c r="D173" s="68" t="s">
        <v>18</v>
      </c>
      <c r="E173" s="68" t="s">
        <v>19</v>
      </c>
      <c r="F173" s="68" t="s">
        <v>18</v>
      </c>
      <c r="G173" s="68" t="s">
        <v>7</v>
      </c>
      <c r="H173" s="68" t="s">
        <v>22</v>
      </c>
      <c r="I173" s="68" t="s">
        <v>19</v>
      </c>
      <c r="J173" s="68" t="s">
        <v>21</v>
      </c>
      <c r="K173" s="68" t="s">
        <v>24</v>
      </c>
      <c r="L173" s="85" t="s">
        <v>44</v>
      </c>
      <c r="M173" s="104"/>
    </row>
    <row r="174" spans="1:14" s="6" customFormat="1" ht="15.75">
      <c r="A174" s="137"/>
      <c r="B174" s="115">
        <v>2008</v>
      </c>
      <c r="C174" s="116"/>
      <c r="D174" s="116">
        <v>13846</v>
      </c>
      <c r="E174" s="117">
        <f>+D174/365</f>
        <v>37.934246575342463</v>
      </c>
      <c r="F174" s="118">
        <f>+D174-H174</f>
        <v>122</v>
      </c>
      <c r="G174" s="126">
        <f>+F174/D174</f>
        <v>8.8112090134334822E-3</v>
      </c>
      <c r="H174" s="118">
        <v>13724</v>
      </c>
      <c r="I174" s="117">
        <f>+H174/365</f>
        <v>37.6</v>
      </c>
      <c r="J174" s="118">
        <v>12724</v>
      </c>
      <c r="K174" s="117">
        <f>+J174/365/Nodrosinajums!F15*1000</f>
        <v>319.81902727158479</v>
      </c>
      <c r="L174" s="135">
        <f>+H174-J174</f>
        <v>1000</v>
      </c>
      <c r="M174" s="128"/>
    </row>
    <row r="175" spans="1:14" s="6" customFormat="1" ht="15.75">
      <c r="A175" s="138"/>
      <c r="B175" s="115">
        <v>2009</v>
      </c>
      <c r="C175" s="116"/>
      <c r="D175" s="116">
        <v>9176</v>
      </c>
      <c r="E175" s="117">
        <f t="shared" ref="E175" si="44">+D175/365</f>
        <v>25.139726027397259</v>
      </c>
      <c r="F175" s="118">
        <f t="shared" ref="F175" si="45">+D175-H175</f>
        <v>330</v>
      </c>
      <c r="G175" s="126">
        <f t="shared" ref="G175" si="46">+F175/D175</f>
        <v>3.5963382737576287E-2</v>
      </c>
      <c r="H175" s="118">
        <v>8846</v>
      </c>
      <c r="I175" s="117">
        <f t="shared" ref="I175" si="47">+H175/365</f>
        <v>24.235616438356164</v>
      </c>
      <c r="J175" s="118">
        <v>7856</v>
      </c>
      <c r="K175" s="117">
        <f>+J175/365/Nodrosinajums!F15*1000</f>
        <v>197.46135478195299</v>
      </c>
      <c r="L175" s="135">
        <f t="shared" ref="L175" si="48">+H175-J175</f>
        <v>990</v>
      </c>
      <c r="M175" s="128"/>
    </row>
    <row r="176" spans="1:14" s="6" customFormat="1" ht="15.75">
      <c r="A176" s="139"/>
      <c r="B176" s="115">
        <v>2010</v>
      </c>
      <c r="C176" s="116"/>
      <c r="D176" s="115" t="s">
        <v>29</v>
      </c>
      <c r="E176" s="133" t="s">
        <v>29</v>
      </c>
      <c r="F176" s="125" t="s">
        <v>29</v>
      </c>
      <c r="G176" s="130" t="s">
        <v>29</v>
      </c>
      <c r="H176" s="125" t="s">
        <v>29</v>
      </c>
      <c r="I176" s="133" t="s">
        <v>29</v>
      </c>
      <c r="J176" s="125" t="s">
        <v>29</v>
      </c>
      <c r="K176" s="133" t="s">
        <v>29</v>
      </c>
      <c r="L176" s="127" t="s">
        <v>29</v>
      </c>
      <c r="M176" s="129"/>
    </row>
    <row r="177" spans="1:14" s="6" customFormat="1" ht="15.75" hidden="1">
      <c r="A177" s="15"/>
      <c r="B177" s="21"/>
      <c r="C177" s="17"/>
      <c r="D177" s="18"/>
      <c r="E177" s="19"/>
      <c r="F177" s="20"/>
      <c r="G177" s="22"/>
      <c r="H177" s="20"/>
      <c r="I177" s="20"/>
      <c r="J177" s="20"/>
      <c r="K177" s="19"/>
      <c r="L177" s="20"/>
      <c r="M177" s="31"/>
    </row>
    <row r="178" spans="1:14" s="4" customFormat="1" ht="15.75">
      <c r="A178" s="15"/>
      <c r="B178" s="21" t="s">
        <v>86</v>
      </c>
      <c r="C178" s="33"/>
      <c r="D178" s="33"/>
      <c r="E178" s="32"/>
      <c r="F178" s="32"/>
      <c r="G178" s="34"/>
      <c r="H178" s="33"/>
      <c r="I178" s="33"/>
      <c r="J178" s="33"/>
      <c r="K178" s="34"/>
      <c r="L178" s="33"/>
      <c r="M178" s="33"/>
    </row>
    <row r="179" spans="1:14" s="6" customFormat="1" ht="5.25" customHeight="1">
      <c r="B179" s="5"/>
    </row>
    <row r="180" spans="1:14" s="7" customFormat="1" ht="15.75">
      <c r="A180" s="71" t="s">
        <v>1</v>
      </c>
      <c r="B180" s="71" t="s">
        <v>16</v>
      </c>
      <c r="C180" s="71"/>
      <c r="D180" s="101" t="s">
        <v>11</v>
      </c>
      <c r="E180" s="102"/>
      <c r="F180" s="102"/>
      <c r="G180" s="102"/>
      <c r="H180" s="105"/>
      <c r="I180" s="105"/>
      <c r="J180" s="105"/>
      <c r="K180" s="105"/>
      <c r="L180" s="105"/>
      <c r="M180" s="106"/>
    </row>
    <row r="181" spans="1:14" s="7" customFormat="1" ht="33" customHeight="1">
      <c r="A181" s="71"/>
      <c r="B181" s="71"/>
      <c r="C181" s="71"/>
      <c r="D181" s="71" t="s">
        <v>26</v>
      </c>
      <c r="E181" s="71"/>
      <c r="F181" s="85" t="s">
        <v>25</v>
      </c>
      <c r="G181" s="87"/>
      <c r="H181" s="71" t="s">
        <v>27</v>
      </c>
      <c r="I181" s="71"/>
      <c r="J181" s="71"/>
      <c r="K181" s="71"/>
      <c r="L181" s="71"/>
      <c r="M181" s="71"/>
    </row>
    <row r="182" spans="1:14" s="7" customFormat="1" ht="33" customHeight="1">
      <c r="A182" s="71"/>
      <c r="B182" s="71"/>
      <c r="C182" s="71"/>
      <c r="D182" s="68" t="s">
        <v>18</v>
      </c>
      <c r="E182" s="68" t="s">
        <v>19</v>
      </c>
      <c r="F182" s="68" t="s">
        <v>18</v>
      </c>
      <c r="G182" s="68" t="s">
        <v>7</v>
      </c>
      <c r="H182" s="68" t="s">
        <v>22</v>
      </c>
      <c r="I182" s="68" t="str">
        <f>+I173</f>
        <v>m3/dnn</v>
      </c>
      <c r="J182" s="68" t="s">
        <v>28</v>
      </c>
      <c r="K182" s="68" t="s">
        <v>24</v>
      </c>
      <c r="L182" s="85" t="s">
        <v>43</v>
      </c>
      <c r="M182" s="87"/>
    </row>
    <row r="183" spans="1:14" s="6" customFormat="1" ht="15.75">
      <c r="A183" s="137"/>
      <c r="B183" s="115">
        <v>2008</v>
      </c>
      <c r="C183" s="116"/>
      <c r="D183" s="115" t="s">
        <v>29</v>
      </c>
      <c r="E183" s="133" t="s">
        <v>29</v>
      </c>
      <c r="F183" s="125" t="s">
        <v>29</v>
      </c>
      <c r="G183" s="130" t="s">
        <v>29</v>
      </c>
      <c r="H183" s="118">
        <v>14853</v>
      </c>
      <c r="I183" s="117">
        <f>+H183/365</f>
        <v>40.69315068493151</v>
      </c>
      <c r="J183" s="118">
        <v>13724</v>
      </c>
      <c r="K183" s="117">
        <f>K174</f>
        <v>319.81902727158479</v>
      </c>
      <c r="L183" s="135">
        <f>H183-J183</f>
        <v>1129</v>
      </c>
      <c r="M183" s="128"/>
      <c r="N183" s="131"/>
    </row>
    <row r="184" spans="1:14" s="6" customFormat="1" ht="15.75">
      <c r="A184" s="138"/>
      <c r="B184" s="115">
        <v>2009</v>
      </c>
      <c r="C184" s="116"/>
      <c r="D184" s="115" t="s">
        <v>29</v>
      </c>
      <c r="E184" s="133" t="s">
        <v>29</v>
      </c>
      <c r="F184" s="125" t="s">
        <v>29</v>
      </c>
      <c r="G184" s="130" t="s">
        <v>29</v>
      </c>
      <c r="H184" s="116">
        <v>10186</v>
      </c>
      <c r="I184" s="117">
        <f>+H184/365</f>
        <v>27.906849315068492</v>
      </c>
      <c r="J184" s="118">
        <v>9176</v>
      </c>
      <c r="K184" s="117">
        <f t="shared" ref="K184" si="49">K175</f>
        <v>197.46135478195299</v>
      </c>
      <c r="L184" s="135">
        <f t="shared" ref="L184" si="50">H184-J184</f>
        <v>1010</v>
      </c>
      <c r="M184" s="128"/>
      <c r="N184" s="131"/>
    </row>
    <row r="185" spans="1:14" s="6" customFormat="1" ht="15.75">
      <c r="A185" s="139"/>
      <c r="B185" s="115">
        <v>2010</v>
      </c>
      <c r="C185" s="116"/>
      <c r="D185" s="115" t="s">
        <v>29</v>
      </c>
      <c r="E185" s="133" t="s">
        <v>29</v>
      </c>
      <c r="F185" s="125" t="s">
        <v>29</v>
      </c>
      <c r="G185" s="130" t="s">
        <v>29</v>
      </c>
      <c r="H185" s="125" t="s">
        <v>29</v>
      </c>
      <c r="I185" s="133" t="s">
        <v>29</v>
      </c>
      <c r="J185" s="125" t="s">
        <v>29</v>
      </c>
      <c r="K185" s="133" t="s">
        <v>29</v>
      </c>
      <c r="L185" s="127" t="s">
        <v>29</v>
      </c>
      <c r="M185" s="129"/>
      <c r="N185" s="131"/>
    </row>
    <row r="186" spans="1:14" s="27" customFormat="1" ht="18" hidden="1" customHeight="1">
      <c r="A186" s="23"/>
      <c r="B186" s="24"/>
      <c r="C186" s="25"/>
      <c r="D186" s="98"/>
      <c r="E186" s="99"/>
      <c r="F186" s="99"/>
      <c r="G186" s="99"/>
      <c r="H186" s="99"/>
      <c r="I186" s="99"/>
      <c r="J186" s="99"/>
      <c r="K186" s="99"/>
      <c r="L186" s="99"/>
      <c r="M186" s="99"/>
      <c r="N186" s="26"/>
    </row>
    <row r="187" spans="1:14" s="4" customFormat="1" ht="15.75">
      <c r="A187" s="15"/>
      <c r="B187" s="21" t="s">
        <v>87</v>
      </c>
      <c r="C187" s="33"/>
      <c r="D187" s="35"/>
      <c r="E187" s="32"/>
      <c r="F187" s="32"/>
      <c r="G187" s="34"/>
      <c r="H187" s="33"/>
      <c r="I187" s="33"/>
      <c r="J187" s="33"/>
      <c r="K187" s="36"/>
      <c r="L187" s="33"/>
      <c r="M187" s="33"/>
    </row>
  </sheetData>
  <mergeCells count="196">
    <mergeCell ref="L164:M164"/>
    <mergeCell ref="D74:M74"/>
    <mergeCell ref="G56:M56"/>
    <mergeCell ref="B37:M37"/>
    <mergeCell ref="A68:A70"/>
    <mergeCell ref="B68:B70"/>
    <mergeCell ref="C68:C70"/>
    <mergeCell ref="D68:M68"/>
    <mergeCell ref="D69:E69"/>
    <mergeCell ref="F69:G69"/>
    <mergeCell ref="H69:M69"/>
    <mergeCell ref="L70:M70"/>
    <mergeCell ref="A71:A73"/>
    <mergeCell ref="A58:A60"/>
    <mergeCell ref="B58:B60"/>
    <mergeCell ref="C58:C60"/>
    <mergeCell ref="D58:M58"/>
    <mergeCell ref="D59:E59"/>
    <mergeCell ref="F59:G59"/>
    <mergeCell ref="H59:M59"/>
    <mergeCell ref="L60:M60"/>
    <mergeCell ref="A61:A63"/>
    <mergeCell ref="A52:A54"/>
    <mergeCell ref="A49:A51"/>
    <mergeCell ref="F172:G172"/>
    <mergeCell ref="H172:M172"/>
    <mergeCell ref="L173:M173"/>
    <mergeCell ref="H181:M181"/>
    <mergeCell ref="L182:M182"/>
    <mergeCell ref="A153:A155"/>
    <mergeCell ref="B153:B155"/>
    <mergeCell ref="C153:C155"/>
    <mergeCell ref="D153:M153"/>
    <mergeCell ref="D154:E154"/>
    <mergeCell ref="F154:G154"/>
    <mergeCell ref="H154:M154"/>
    <mergeCell ref="L155:M155"/>
    <mergeCell ref="A174:A176"/>
    <mergeCell ref="A165:A167"/>
    <mergeCell ref="D168:M168"/>
    <mergeCell ref="A156:A158"/>
    <mergeCell ref="A162:A164"/>
    <mergeCell ref="B162:B164"/>
    <mergeCell ref="C162:C164"/>
    <mergeCell ref="D162:M162"/>
    <mergeCell ref="D163:E163"/>
    <mergeCell ref="F163:G163"/>
    <mergeCell ref="H163:M163"/>
    <mergeCell ref="A183:A185"/>
    <mergeCell ref="D186:M186"/>
    <mergeCell ref="A171:A173"/>
    <mergeCell ref="B171:B173"/>
    <mergeCell ref="A120:A122"/>
    <mergeCell ref="A126:A128"/>
    <mergeCell ref="B126:B128"/>
    <mergeCell ref="C126:C128"/>
    <mergeCell ref="D126:M126"/>
    <mergeCell ref="D127:E127"/>
    <mergeCell ref="F127:G127"/>
    <mergeCell ref="H127:M127"/>
    <mergeCell ref="L128:M128"/>
    <mergeCell ref="A129:A131"/>
    <mergeCell ref="D132:M132"/>
    <mergeCell ref="A180:A182"/>
    <mergeCell ref="B180:B182"/>
    <mergeCell ref="C180:C182"/>
    <mergeCell ref="D180:M180"/>
    <mergeCell ref="D181:E181"/>
    <mergeCell ref="F181:G181"/>
    <mergeCell ref="C171:C173"/>
    <mergeCell ref="D171:M171"/>
    <mergeCell ref="D172:E172"/>
    <mergeCell ref="A25:A27"/>
    <mergeCell ref="A34:A36"/>
    <mergeCell ref="A40:A42"/>
    <mergeCell ref="B40:B42"/>
    <mergeCell ref="C40:C42"/>
    <mergeCell ref="D40:M40"/>
    <mergeCell ref="D41:E41"/>
    <mergeCell ref="F41:G41"/>
    <mergeCell ref="H41:M41"/>
    <mergeCell ref="A31:A33"/>
    <mergeCell ref="B31:B33"/>
    <mergeCell ref="C31:C33"/>
    <mergeCell ref="D31:M31"/>
    <mergeCell ref="D32:E32"/>
    <mergeCell ref="F32:G32"/>
    <mergeCell ref="H32:M32"/>
    <mergeCell ref="L33:M33"/>
    <mergeCell ref="L24:M24"/>
    <mergeCell ref="D88:E88"/>
    <mergeCell ref="F88:G88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A4:A6"/>
    <mergeCell ref="A7:A9"/>
    <mergeCell ref="A13:A15"/>
    <mergeCell ref="B13:B15"/>
    <mergeCell ref="C13:C15"/>
    <mergeCell ref="B4:B6"/>
    <mergeCell ref="C4:C6"/>
    <mergeCell ref="L42:M42"/>
    <mergeCell ref="A43:A45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A22:A24"/>
    <mergeCell ref="B22:B24"/>
    <mergeCell ref="C22:C24"/>
    <mergeCell ref="D22:M22"/>
    <mergeCell ref="D23:E23"/>
    <mergeCell ref="A147:A149"/>
    <mergeCell ref="D150:M150"/>
    <mergeCell ref="B49:B51"/>
    <mergeCell ref="C49:C51"/>
    <mergeCell ref="D49:M49"/>
    <mergeCell ref="D50:E50"/>
    <mergeCell ref="F50:G50"/>
    <mergeCell ref="H50:M50"/>
    <mergeCell ref="L51:M51"/>
    <mergeCell ref="A117:A119"/>
    <mergeCell ref="B117:B119"/>
    <mergeCell ref="A77:A79"/>
    <mergeCell ref="B77:B79"/>
    <mergeCell ref="C77:C79"/>
    <mergeCell ref="D77:M77"/>
    <mergeCell ref="D78:E78"/>
    <mergeCell ref="F78:G78"/>
    <mergeCell ref="H78:M78"/>
    <mergeCell ref="L79:M79"/>
    <mergeCell ref="A80:A82"/>
    <mergeCell ref="A87:A89"/>
    <mergeCell ref="B87:B89"/>
    <mergeCell ref="C87:C89"/>
    <mergeCell ref="D87:M87"/>
    <mergeCell ref="A138:A140"/>
    <mergeCell ref="A144:A146"/>
    <mergeCell ref="B144:B146"/>
    <mergeCell ref="C144:C146"/>
    <mergeCell ref="D144:M144"/>
    <mergeCell ref="D145:E145"/>
    <mergeCell ref="F145:G145"/>
    <mergeCell ref="H145:M145"/>
    <mergeCell ref="L146:M146"/>
    <mergeCell ref="A135:A137"/>
    <mergeCell ref="B135:B137"/>
    <mergeCell ref="C135:C137"/>
    <mergeCell ref="D135:M135"/>
    <mergeCell ref="D136:E136"/>
    <mergeCell ref="F136:G136"/>
    <mergeCell ref="H136:M136"/>
    <mergeCell ref="L137:M137"/>
    <mergeCell ref="A110:A112"/>
    <mergeCell ref="D118:E118"/>
    <mergeCell ref="F118:G118"/>
    <mergeCell ref="H118:M118"/>
    <mergeCell ref="L119:M119"/>
    <mergeCell ref="L89:M89"/>
    <mergeCell ref="A90:A92"/>
    <mergeCell ref="D93:M93"/>
    <mergeCell ref="C117:C119"/>
    <mergeCell ref="D117:M117"/>
    <mergeCell ref="B55:M55"/>
    <mergeCell ref="A97:A99"/>
    <mergeCell ref="B97:B99"/>
    <mergeCell ref="C97:C99"/>
    <mergeCell ref="D97:M97"/>
    <mergeCell ref="D98:E98"/>
    <mergeCell ref="F98:G98"/>
    <mergeCell ref="H98:M98"/>
    <mergeCell ref="L99:M99"/>
    <mergeCell ref="A100:A102"/>
    <mergeCell ref="A107:A109"/>
    <mergeCell ref="B107:B109"/>
    <mergeCell ref="C107:C109"/>
    <mergeCell ref="D107:M107"/>
    <mergeCell ref="D108:E108"/>
    <mergeCell ref="F108:G108"/>
    <mergeCell ref="H108:M108"/>
    <mergeCell ref="L109:M109"/>
    <mergeCell ref="H88:M8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20" max="16383" man="1"/>
    <brk id="38" max="16383" man="1"/>
    <brk id="56" max="16383" man="1"/>
    <brk id="75" max="16383" man="1"/>
    <brk id="95" max="16383" man="1"/>
    <brk id="115" max="16383" man="1"/>
    <brk id="133" max="16383" man="1"/>
    <brk id="15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9" sqref="C9:H9"/>
    </sheetView>
  </sheetViews>
  <sheetFormatPr defaultRowHeight="15.75"/>
  <cols>
    <col min="1" max="1" width="6.42578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70" t="s">
        <v>95</v>
      </c>
      <c r="B1" s="70"/>
      <c r="C1" s="70"/>
      <c r="D1" s="70"/>
      <c r="E1" s="70"/>
    </row>
    <row r="2" spans="1:8" s="8" customFormat="1" ht="18.75">
      <c r="A2" s="9" t="s">
        <v>52</v>
      </c>
      <c r="B2" s="54"/>
      <c r="C2" s="54"/>
      <c r="D2" s="54"/>
      <c r="E2" s="54"/>
    </row>
    <row r="3" spans="1:8" s="7" customFormat="1" ht="30" customHeight="1">
      <c r="A3" s="71" t="s">
        <v>0</v>
      </c>
      <c r="B3" s="71" t="s">
        <v>1</v>
      </c>
      <c r="C3" s="71" t="s">
        <v>88</v>
      </c>
      <c r="D3" s="71"/>
      <c r="E3" s="71"/>
      <c r="F3" s="71" t="s">
        <v>104</v>
      </c>
      <c r="G3" s="71"/>
      <c r="H3" s="71"/>
    </row>
    <row r="4" spans="1:8" s="8" customFormat="1" ht="21.75" customHeight="1">
      <c r="A4" s="75"/>
      <c r="B4" s="111"/>
      <c r="C4" s="71" t="s">
        <v>89</v>
      </c>
      <c r="D4" s="71" t="s">
        <v>90</v>
      </c>
      <c r="E4" s="71" t="s">
        <v>91</v>
      </c>
      <c r="F4" s="71" t="s">
        <v>92</v>
      </c>
      <c r="G4" s="71" t="s">
        <v>93</v>
      </c>
      <c r="H4" s="71" t="s">
        <v>94</v>
      </c>
    </row>
    <row r="5" spans="1:8" s="8" customFormat="1" ht="6" customHeight="1">
      <c r="A5" s="111"/>
      <c r="B5" s="111"/>
      <c r="C5" s="110"/>
      <c r="D5" s="110"/>
      <c r="E5" s="110"/>
      <c r="F5" s="110"/>
      <c r="G5" s="110"/>
      <c r="H5" s="110"/>
    </row>
    <row r="6" spans="1:8" s="8" customFormat="1" ht="31.5">
      <c r="A6" s="65">
        <v>1</v>
      </c>
      <c r="B6" s="66" t="str">
        <f>+Nodrosinajums!B6</f>
        <v>Tume</v>
      </c>
      <c r="C6" s="65" t="s">
        <v>29</v>
      </c>
      <c r="D6" s="66" t="s">
        <v>96</v>
      </c>
      <c r="E6" s="66" t="str">
        <f>+D6</f>
        <v>atbilst normat.</v>
      </c>
      <c r="F6" s="66" t="s">
        <v>96</v>
      </c>
      <c r="G6" s="66" t="s">
        <v>97</v>
      </c>
      <c r="H6" s="66" t="s">
        <v>98</v>
      </c>
    </row>
    <row r="7" spans="1:8" s="8" customFormat="1" ht="31.5">
      <c r="A7" s="65">
        <v>2</v>
      </c>
      <c r="B7" s="66" t="str">
        <f>+Nodrosinajums!B7</f>
        <v>Irlava</v>
      </c>
      <c r="C7" s="65" t="s">
        <v>29</v>
      </c>
      <c r="D7" s="66" t="s">
        <v>96</v>
      </c>
      <c r="E7" s="66" t="s">
        <v>96</v>
      </c>
      <c r="F7" s="66" t="s">
        <v>96</v>
      </c>
      <c r="G7" s="66" t="s">
        <v>99</v>
      </c>
      <c r="H7" s="66" t="s">
        <v>100</v>
      </c>
    </row>
    <row r="8" spans="1:8" s="8" customFormat="1" ht="32.25" customHeight="1">
      <c r="A8" s="65">
        <v>3</v>
      </c>
      <c r="B8" s="66" t="str">
        <f>+Nodrosinajums!B8</f>
        <v>Pienava</v>
      </c>
      <c r="C8" s="65" t="s">
        <v>29</v>
      </c>
      <c r="D8" s="66" t="s">
        <v>96</v>
      </c>
      <c r="E8" s="66" t="s">
        <v>96</v>
      </c>
      <c r="F8" s="66" t="s">
        <v>96</v>
      </c>
      <c r="G8" s="66" t="s">
        <v>101</v>
      </c>
      <c r="H8" s="66" t="str">
        <f>+H7</f>
        <v>Ir dūņu lauki dūņu apstrādei</v>
      </c>
    </row>
    <row r="9" spans="1:8" s="8" customFormat="1">
      <c r="A9" s="65">
        <v>4</v>
      </c>
      <c r="B9" s="66" t="str">
        <f>+Nodrosinajums!B9</f>
        <v>Vaski</v>
      </c>
      <c r="C9" s="65" t="s">
        <v>29</v>
      </c>
      <c r="D9" s="65" t="s">
        <v>29</v>
      </c>
      <c r="E9" s="65" t="s">
        <v>29</v>
      </c>
      <c r="F9" s="65" t="s">
        <v>29</v>
      </c>
      <c r="G9" s="65" t="s">
        <v>29</v>
      </c>
      <c r="H9" s="65" t="s">
        <v>29</v>
      </c>
    </row>
    <row r="10" spans="1:8" s="8" customFormat="1" ht="31.5">
      <c r="A10" s="65">
        <v>5</v>
      </c>
      <c r="B10" s="66" t="str">
        <f>+Nodrosinajums!B10</f>
        <v>Lancenieki</v>
      </c>
      <c r="C10" s="65" t="s">
        <v>29</v>
      </c>
      <c r="D10" s="66" t="str">
        <f>+D8</f>
        <v>atbilst normat.</v>
      </c>
      <c r="E10" s="66" t="str">
        <f>+E8</f>
        <v>atbilst normat.</v>
      </c>
      <c r="F10" s="66" t="str">
        <f>+F8</f>
        <v>atbilst normat.</v>
      </c>
      <c r="G10" s="66" t="s">
        <v>102</v>
      </c>
      <c r="H10" s="66" t="s">
        <v>103</v>
      </c>
    </row>
    <row r="11" spans="1:8" s="8" customFormat="1">
      <c r="A11" s="65">
        <v>6</v>
      </c>
      <c r="B11" s="66" t="str">
        <f>+Nodrosinajums!B11</f>
        <v>Sāti</v>
      </c>
      <c r="C11" s="65" t="s">
        <v>29</v>
      </c>
      <c r="D11" s="65" t="s">
        <v>29</v>
      </c>
      <c r="E11" s="65" t="s">
        <v>29</v>
      </c>
      <c r="F11" s="65" t="s">
        <v>29</v>
      </c>
      <c r="G11" s="65" t="s">
        <v>29</v>
      </c>
      <c r="H11" s="65" t="s">
        <v>29</v>
      </c>
    </row>
    <row r="12" spans="1:8" s="8" customFormat="1" ht="33" customHeight="1">
      <c r="A12" s="65">
        <v>7</v>
      </c>
      <c r="B12" s="66" t="str">
        <f>+Nodrosinajums!B12</f>
        <v>Lestene</v>
      </c>
      <c r="C12" s="65" t="s">
        <v>29</v>
      </c>
      <c r="D12" s="66" t="str">
        <f>+D10</f>
        <v>atbilst normat.</v>
      </c>
      <c r="E12" s="66" t="str">
        <f>+E10</f>
        <v>atbilst normat.</v>
      </c>
      <c r="F12" s="66" t="str">
        <f>+F10</f>
        <v>atbilst normat.</v>
      </c>
      <c r="G12" s="66" t="s">
        <v>99</v>
      </c>
      <c r="H12" s="66" t="str">
        <f>+H8</f>
        <v>Ir dūņu lauki dūņu apstrādei</v>
      </c>
    </row>
    <row r="13" spans="1:8" s="8" customFormat="1" ht="33.75" customHeight="1">
      <c r="A13" s="65">
        <v>8</v>
      </c>
      <c r="B13" s="66" t="str">
        <f>+Nodrosinajums!B13</f>
        <v>Dzintars</v>
      </c>
      <c r="C13" s="65" t="s">
        <v>107</v>
      </c>
      <c r="D13" s="66" t="s">
        <v>108</v>
      </c>
      <c r="E13" s="66" t="s">
        <v>108</v>
      </c>
      <c r="F13" s="66" t="str">
        <f>+F12</f>
        <v>atbilst normat.</v>
      </c>
      <c r="G13" s="66" t="s">
        <v>105</v>
      </c>
      <c r="H13" s="66" t="s">
        <v>106</v>
      </c>
    </row>
    <row r="14" spans="1:8" s="44" customFormat="1" ht="47.25">
      <c r="A14" s="41">
        <v>9</v>
      </c>
      <c r="B14" s="66" t="str">
        <f>+Nodrosinajums!B14</f>
        <v>Zentene</v>
      </c>
      <c r="C14" s="41" t="s">
        <v>29</v>
      </c>
      <c r="D14" s="67" t="str">
        <f>+D10</f>
        <v>atbilst normat.</v>
      </c>
      <c r="E14" s="67" t="str">
        <f>+E10</f>
        <v>atbilst normat.</v>
      </c>
      <c r="F14" s="67" t="s">
        <v>111</v>
      </c>
      <c r="G14" s="67" t="s">
        <v>110</v>
      </c>
      <c r="H14" s="67" t="s">
        <v>109</v>
      </c>
    </row>
    <row r="15" spans="1:8" s="8" customFormat="1" ht="52.5" customHeight="1">
      <c r="A15" s="65">
        <v>10</v>
      </c>
      <c r="B15" s="66" t="str">
        <f>+Nodrosinajums!B15</f>
        <v>Ozolnieki</v>
      </c>
      <c r="C15" s="65" t="s">
        <v>29</v>
      </c>
      <c r="D15" s="66" t="str">
        <f>+D14</f>
        <v>atbilst normat.</v>
      </c>
      <c r="E15" s="66" t="str">
        <f>+E14</f>
        <v>atbilst normat.</v>
      </c>
      <c r="F15" s="66" t="s">
        <v>112</v>
      </c>
      <c r="G15" s="66" t="s">
        <v>113</v>
      </c>
      <c r="H15" s="66" t="str">
        <f>+H12</f>
        <v>Ir dūņu lauki dūņu apstrādei</v>
      </c>
    </row>
    <row r="16" spans="1:8">
      <c r="A16" s="6" t="s">
        <v>114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6"/>
  <sheetViews>
    <sheetView tabSelected="1" topLeftCell="C1" workbookViewId="0">
      <selection activeCell="C7" sqref="C7"/>
    </sheetView>
  </sheetViews>
  <sheetFormatPr defaultRowHeight="15.75" outlineLevelRow="1"/>
  <cols>
    <col min="1" max="1" width="6.42578125" style="6" customWidth="1"/>
    <col min="2" max="2" width="13.28515625" style="6" customWidth="1"/>
    <col min="3" max="3" width="16.140625" style="6" customWidth="1"/>
    <col min="4" max="8" width="14.85546875" style="6" customWidth="1"/>
    <col min="9" max="9" width="29.7109375" style="69" customWidth="1"/>
    <col min="10" max="16384" width="9.140625" style="6"/>
  </cols>
  <sheetData>
    <row r="1" spans="1:9" s="8" customFormat="1" ht="18.75">
      <c r="A1" s="70" t="s">
        <v>115</v>
      </c>
      <c r="B1" s="70"/>
      <c r="C1" s="70"/>
      <c r="D1" s="70"/>
      <c r="E1" s="70"/>
      <c r="I1" s="63"/>
    </row>
    <row r="2" spans="1:9" s="8" customFormat="1" ht="18.75">
      <c r="A2" s="9" t="s">
        <v>52</v>
      </c>
      <c r="B2" s="54"/>
      <c r="C2" s="54"/>
      <c r="D2" s="54"/>
      <c r="E2" s="54"/>
      <c r="I2" s="63"/>
    </row>
    <row r="3" spans="1:9" s="7" customFormat="1" ht="30" customHeight="1">
      <c r="A3" s="71" t="s">
        <v>0</v>
      </c>
      <c r="B3" s="71" t="s">
        <v>1</v>
      </c>
      <c r="C3" s="71" t="s">
        <v>116</v>
      </c>
      <c r="D3" s="71"/>
      <c r="E3" s="71"/>
      <c r="F3" s="71" t="s">
        <v>117</v>
      </c>
      <c r="G3" s="71"/>
      <c r="H3" s="71"/>
      <c r="I3" s="112" t="s">
        <v>126</v>
      </c>
    </row>
    <row r="4" spans="1:9" s="8" customFormat="1" ht="21.75" customHeight="1">
      <c r="A4" s="75"/>
      <c r="B4" s="111"/>
      <c r="C4" s="71" t="s">
        <v>118</v>
      </c>
      <c r="D4" s="71" t="s">
        <v>90</v>
      </c>
      <c r="E4" s="71" t="s">
        <v>121</v>
      </c>
      <c r="F4" s="71" t="s">
        <v>123</v>
      </c>
      <c r="G4" s="71" t="s">
        <v>121</v>
      </c>
      <c r="H4" s="71" t="s">
        <v>125</v>
      </c>
      <c r="I4" s="113"/>
    </row>
    <row r="5" spans="1:9" s="8" customFormat="1" ht="6" customHeight="1">
      <c r="A5" s="111"/>
      <c r="B5" s="111"/>
      <c r="C5" s="110"/>
      <c r="D5" s="110"/>
      <c r="E5" s="110"/>
      <c r="F5" s="110"/>
      <c r="G5" s="110"/>
      <c r="H5" s="110"/>
      <c r="I5" s="113"/>
    </row>
    <row r="6" spans="1:9" s="8" customFormat="1" ht="78.75">
      <c r="A6" s="65">
        <v>1</v>
      </c>
      <c r="B6" s="66" t="str">
        <f>+Kvalitate!B6</f>
        <v>Tume</v>
      </c>
      <c r="C6" s="55" t="s">
        <v>119</v>
      </c>
      <c r="D6" s="55" t="s">
        <v>120</v>
      </c>
      <c r="E6" s="55" t="s">
        <v>122</v>
      </c>
      <c r="F6" s="55" t="s">
        <v>124</v>
      </c>
      <c r="G6" s="65" t="s">
        <v>29</v>
      </c>
      <c r="H6" s="65" t="s">
        <v>29</v>
      </c>
      <c r="I6" s="56" t="s">
        <v>127</v>
      </c>
    </row>
    <row r="7" spans="1:9" s="8" customFormat="1" ht="63">
      <c r="A7" s="65">
        <v>2</v>
      </c>
      <c r="B7" s="66" t="str">
        <f>+Kvalitate!B7</f>
        <v>Irlava</v>
      </c>
      <c r="C7" s="55" t="str">
        <f>+C6</f>
        <v>1 urbums, tehn.stāvoklis labs</v>
      </c>
      <c r="D7" s="55" t="s">
        <v>133</v>
      </c>
      <c r="E7" s="55" t="s">
        <v>132</v>
      </c>
      <c r="F7" s="55" t="s">
        <v>128</v>
      </c>
      <c r="G7" s="55" t="s">
        <v>129</v>
      </c>
      <c r="H7" s="55" t="s">
        <v>130</v>
      </c>
      <c r="I7" s="56" t="s">
        <v>131</v>
      </c>
    </row>
    <row r="8" spans="1:9" s="8" customFormat="1" ht="114" customHeight="1" outlineLevel="1">
      <c r="A8" s="65">
        <v>3</v>
      </c>
      <c r="B8" s="66" t="str">
        <f>+Kvalitate!B8</f>
        <v>Pienava</v>
      </c>
      <c r="C8" s="55" t="s">
        <v>138</v>
      </c>
      <c r="D8" s="55" t="s">
        <v>139</v>
      </c>
      <c r="E8" s="55" t="s">
        <v>137</v>
      </c>
      <c r="F8" s="55" t="s">
        <v>134</v>
      </c>
      <c r="G8" s="55" t="s">
        <v>135</v>
      </c>
      <c r="H8" s="55" t="s">
        <v>136</v>
      </c>
      <c r="I8" s="56" t="s">
        <v>140</v>
      </c>
    </row>
    <row r="9" spans="1:9" s="8" customFormat="1">
      <c r="A9" s="65">
        <v>4</v>
      </c>
      <c r="B9" s="66" t="str">
        <f>+Kvalitate!B9</f>
        <v>Vaski</v>
      </c>
      <c r="C9" s="65" t="s">
        <v>29</v>
      </c>
      <c r="D9" s="65" t="s">
        <v>29</v>
      </c>
      <c r="E9" s="65" t="s">
        <v>29</v>
      </c>
      <c r="F9" s="65" t="s">
        <v>29</v>
      </c>
      <c r="G9" s="65" t="s">
        <v>29</v>
      </c>
      <c r="H9" s="65" t="s">
        <v>29</v>
      </c>
      <c r="I9" s="65" t="s">
        <v>29</v>
      </c>
    </row>
    <row r="10" spans="1:9" s="8" customFormat="1" ht="110.25">
      <c r="A10" s="65">
        <v>5</v>
      </c>
      <c r="B10" s="66" t="str">
        <f>+Kvalitate!B10</f>
        <v>Lancenieki</v>
      </c>
      <c r="C10" s="55" t="str">
        <f>+C7</f>
        <v>1 urbums, tehn.stāvoklis labs</v>
      </c>
      <c r="D10" s="55" t="s">
        <v>148</v>
      </c>
      <c r="E10" s="55" t="s">
        <v>143</v>
      </c>
      <c r="F10" s="55" t="s">
        <v>141</v>
      </c>
      <c r="G10" s="55" t="s">
        <v>142</v>
      </c>
      <c r="H10" s="55" t="str">
        <f>+H8</f>
        <v>Ir 1 KSS, par tehn.stāvokli nd</v>
      </c>
      <c r="I10" s="56" t="s">
        <v>144</v>
      </c>
    </row>
    <row r="11" spans="1:9" s="8" customFormat="1">
      <c r="A11" s="65">
        <v>6</v>
      </c>
      <c r="B11" s="66" t="str">
        <f>+Kvalitate!B11</f>
        <v>Sāti</v>
      </c>
      <c r="C11" s="65" t="s">
        <v>29</v>
      </c>
      <c r="D11" s="65" t="s">
        <v>29</v>
      </c>
      <c r="E11" s="65" t="s">
        <v>29</v>
      </c>
      <c r="F11" s="65" t="s">
        <v>29</v>
      </c>
      <c r="G11" s="65" t="s">
        <v>29</v>
      </c>
      <c r="H11" s="65" t="s">
        <v>29</v>
      </c>
      <c r="I11" s="65" t="s">
        <v>29</v>
      </c>
    </row>
    <row r="12" spans="1:9" s="8" customFormat="1" ht="66.75" customHeight="1">
      <c r="A12" s="65">
        <v>7</v>
      </c>
      <c r="B12" s="66" t="str">
        <f>+Kvalitate!B12</f>
        <v>Lestene</v>
      </c>
      <c r="C12" s="55" t="s">
        <v>150</v>
      </c>
      <c r="D12" s="55" t="s">
        <v>149</v>
      </c>
      <c r="E12" s="55" t="s">
        <v>147</v>
      </c>
      <c r="F12" s="55" t="s">
        <v>128</v>
      </c>
      <c r="G12" s="55" t="s">
        <v>146</v>
      </c>
      <c r="H12" s="55" t="s">
        <v>29</v>
      </c>
      <c r="I12" s="56" t="str">
        <f>+I7</f>
        <v>Respondents nav norādījis</v>
      </c>
    </row>
    <row r="13" spans="1:9" s="8" customFormat="1" ht="97.5" customHeight="1">
      <c r="A13" s="65">
        <v>8</v>
      </c>
      <c r="B13" s="66" t="str">
        <f>+Kvalitate!B13</f>
        <v>Dzintars</v>
      </c>
      <c r="C13" s="55" t="s">
        <v>161</v>
      </c>
      <c r="D13" s="49" t="s">
        <v>160</v>
      </c>
      <c r="E13" s="55" t="s">
        <v>159</v>
      </c>
      <c r="F13" s="55" t="s">
        <v>128</v>
      </c>
      <c r="G13" s="55" t="s">
        <v>158</v>
      </c>
      <c r="H13" s="55" t="s">
        <v>29</v>
      </c>
      <c r="I13" s="56" t="s">
        <v>169</v>
      </c>
    </row>
    <row r="14" spans="1:9" s="44" customFormat="1" ht="110.25">
      <c r="A14" s="41">
        <v>9</v>
      </c>
      <c r="B14" s="66" t="str">
        <f>+Kvalitate!B14</f>
        <v>Zentene</v>
      </c>
      <c r="C14" s="49" t="s">
        <v>162</v>
      </c>
      <c r="D14" s="49" t="s">
        <v>164</v>
      </c>
      <c r="E14" s="49" t="s">
        <v>163</v>
      </c>
      <c r="F14" s="49" t="s">
        <v>165</v>
      </c>
      <c r="G14" s="49" t="s">
        <v>167</v>
      </c>
      <c r="H14" s="49" t="s">
        <v>166</v>
      </c>
      <c r="I14" s="56" t="s">
        <v>168</v>
      </c>
    </row>
    <row r="15" spans="1:9" s="8" customFormat="1" ht="192" customHeight="1">
      <c r="A15" s="65">
        <v>10</v>
      </c>
      <c r="B15" s="66" t="str">
        <f>+Kvalitate!B15</f>
        <v>Ozolnieki</v>
      </c>
      <c r="C15" s="55" t="s">
        <v>175</v>
      </c>
      <c r="D15" s="55" t="s">
        <v>174</v>
      </c>
      <c r="E15" s="55" t="s">
        <v>173</v>
      </c>
      <c r="F15" s="55" t="s">
        <v>170</v>
      </c>
      <c r="G15" s="55" t="s">
        <v>171</v>
      </c>
      <c r="H15" s="55" t="s">
        <v>172</v>
      </c>
      <c r="I15" s="64" t="s">
        <v>176</v>
      </c>
    </row>
    <row r="16" spans="1:9">
      <c r="A16" s="6" t="s">
        <v>145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2012-01-25T13:24:37Z</cp:lastPrinted>
  <dcterms:created xsi:type="dcterms:W3CDTF">2011-12-13T13:06:12Z</dcterms:created>
  <dcterms:modified xsi:type="dcterms:W3CDTF">2012-01-25T13:25:04Z</dcterms:modified>
</cp:coreProperties>
</file>