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C10" i="2"/>
  <c r="C9"/>
  <c r="C8"/>
  <c r="L7" i="1"/>
  <c r="H7"/>
  <c r="B2" i="3"/>
  <c r="A2" i="4" s="1"/>
  <c r="A2" i="5" s="1"/>
  <c r="D27" i="3"/>
  <c r="H72"/>
  <c r="H73"/>
  <c r="H71"/>
  <c r="H62"/>
  <c r="H63"/>
  <c r="H61"/>
  <c r="F62"/>
  <c r="G62" s="1"/>
  <c r="F63"/>
  <c r="G63" s="1"/>
  <c r="F61"/>
  <c r="G61" s="1"/>
  <c r="K62"/>
  <c r="K63"/>
  <c r="K61"/>
  <c r="G53"/>
  <c r="G52"/>
  <c r="F53"/>
  <c r="F52"/>
  <c r="E53"/>
  <c r="E52"/>
  <c r="D53"/>
  <c r="D52"/>
  <c r="G44"/>
  <c r="G43"/>
  <c r="F44"/>
  <c r="F43"/>
  <c r="L44"/>
  <c r="J44"/>
  <c r="H44"/>
  <c r="I44" s="1"/>
  <c r="I43"/>
  <c r="H43"/>
  <c r="E44"/>
  <c r="D43"/>
  <c r="E43" s="1"/>
  <c r="D44"/>
  <c r="G17"/>
  <c r="G18"/>
  <c r="F17"/>
  <c r="F18"/>
  <c r="G16"/>
  <c r="F16"/>
  <c r="I17"/>
  <c r="I18"/>
  <c r="I16"/>
  <c r="H17"/>
  <c r="H18"/>
  <c r="H16"/>
  <c r="K17"/>
  <c r="K18"/>
  <c r="E17"/>
  <c r="E18"/>
  <c r="E16"/>
  <c r="K8"/>
  <c r="K9"/>
  <c r="K7"/>
  <c r="G8"/>
  <c r="G9"/>
  <c r="F8"/>
  <c r="F9"/>
  <c r="G7"/>
  <c r="F7"/>
  <c r="H8"/>
  <c r="H9"/>
  <c r="H7"/>
  <c r="I72" l="1"/>
  <c r="F73"/>
  <c r="G73" s="1"/>
  <c r="F71"/>
  <c r="G71" s="1"/>
  <c r="E73"/>
  <c r="E72"/>
  <c r="E71"/>
  <c r="K72"/>
  <c r="K73"/>
  <c r="K71"/>
  <c r="I62"/>
  <c r="I63"/>
  <c r="I61"/>
  <c r="E62"/>
  <c r="E63"/>
  <c r="E61"/>
  <c r="B57"/>
  <c r="M9" i="1"/>
  <c r="K9"/>
  <c r="I9"/>
  <c r="K44" i="3"/>
  <c r="B39"/>
  <c r="B21"/>
  <c r="B3"/>
  <c r="M6" i="1"/>
  <c r="K6"/>
  <c r="I6"/>
  <c r="G8"/>
  <c r="G9"/>
  <c r="G6"/>
  <c r="A2" i="3"/>
  <c r="B9" i="4"/>
  <c r="B9" i="5" s="1"/>
  <c r="B8" i="4"/>
  <c r="B8" i="5" s="1"/>
  <c r="B7" i="4"/>
  <c r="B7" i="5" s="1"/>
  <c r="B6" i="4"/>
  <c r="B6" i="5" s="1"/>
  <c r="I51" i="3"/>
  <c r="I15"/>
  <c r="B1"/>
  <c r="K16"/>
  <c r="E8"/>
  <c r="E7"/>
  <c r="B10" i="2"/>
  <c r="B9"/>
  <c r="B7"/>
  <c r="B6"/>
  <c r="B17" i="1"/>
  <c r="B16"/>
  <c r="B15"/>
  <c r="B14"/>
  <c r="C6" i="2"/>
  <c r="H7"/>
  <c r="I7" s="1"/>
  <c r="H9"/>
  <c r="H10"/>
  <c r="I10" s="1"/>
  <c r="F72" i="3" l="1"/>
  <c r="G72" s="1"/>
  <c r="I71"/>
  <c r="I73"/>
  <c r="G7" i="1"/>
  <c r="I7"/>
  <c r="I7" i="3"/>
  <c r="M7" i="1" l="1"/>
  <c r="K7"/>
  <c r="L52" i="3"/>
  <c r="E27"/>
  <c r="E26"/>
  <c r="E9"/>
  <c r="A2" i="2"/>
  <c r="M8" i="1" l="1"/>
  <c r="I8"/>
  <c r="K8"/>
  <c r="I9" i="3"/>
  <c r="I8"/>
</calcChain>
</file>

<file path=xl/sharedStrings.xml><?xml version="1.0" encoding="utf-8"?>
<sst xmlns="http://schemas.openxmlformats.org/spreadsheetml/2006/main" count="361" uniqueCount="131">
  <si>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</si>
  <si>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</si>
  <si>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</si>
  <si>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</si>
  <si>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</si>
  <si>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</si>
  <si>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</si>
  <si>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</si>
  <si>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</si>
  <si>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</si>
  <si>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</si>
  <si>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</si>
  <si>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</si>
  <si>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</si>
  <si>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</si>
  <si>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</si>
  <si>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</si>
  <si>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</si>
  <si>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</si>
  <si>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</si>
  <si>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</si>
  <si>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</si>
  <si>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</si>
  <si>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</si>
  <si>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</si>
  <si>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</si>
  <si>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</si>
  <si>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</si>
  <si>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</si>
  <si>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</si>
  <si>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</si>
  <si>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</si>
  <si>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</si>
  <si>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</si>
  <si>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</si>
  <si>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</si>
  <si>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</si>
  <si>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</si>
  <si>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</si>
  <si>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</si>
  <si>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</si>
  <si>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</si>
  <si>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</si>
  <si>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</si>
  <si>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</si>
  <si>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</si>
  <si>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</si>
  <si>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</si>
  <si>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</si>
  <si>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</si>
  <si>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</si>
  <si>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</si>
  <si>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</si>
  <si>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</si>
  <si>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</si>
  <si>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</si>
  <si>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</si>
  <si>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</si>
  <si>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</si>
  <si>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</si>
  <si>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</si>
  <si>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</si>
  <si>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</si>
  <si>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</si>
  <si>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</si>
  <si>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</si>
  <si>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</si>
  <si>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</si>
  <si>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</si>
  <si>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</si>
  <si>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Ir pašvaldības lēmums</t>
  </si>
  <si>
    <t>nav</t>
  </si>
  <si>
    <t>Nav</t>
  </si>
  <si>
    <t>SIA</t>
  </si>
  <si>
    <t>Alvils Pētersons, e-pasts: alvils.petersons@gulbene.lv; tālr. 26199889</t>
  </si>
  <si>
    <t>Nav dūņu lauku</t>
  </si>
  <si>
    <t>Zilākalns</t>
  </si>
  <si>
    <t>Dauguļi</t>
  </si>
  <si>
    <t>Bērzaine</t>
  </si>
  <si>
    <t>Brandeļi</t>
  </si>
  <si>
    <t>SIA "Zilaiskalns-127"</t>
  </si>
  <si>
    <t>Ir līgums ar pašvaldību, ir regulatora izsniegta licence un regulatora apstiprināti tarifi</t>
  </si>
  <si>
    <t>Kocēnu novada pašvaldība</t>
  </si>
  <si>
    <t>meliorācijas grāvis - Briedes upe</t>
  </si>
  <si>
    <t xml:space="preserve">Dūņu lauku nav. Dūņas izved privātīpašniekam uz mežu. </t>
  </si>
  <si>
    <t xml:space="preserve">atbilst normat. </t>
  </si>
  <si>
    <t>atbilst normat.(Test.pārskats Nr. 11/1753; 11/2379)</t>
  </si>
  <si>
    <t>atbilst normat. (Test.pārskats Nr. V1/3559.1-2011)</t>
  </si>
  <si>
    <t>2 artēziskie urbumi: Nr. 2140; 2141. Tehn.stāvoklis - labs</t>
  </si>
  <si>
    <t>ir USS, q = 12 m3/h. Tehn.stāvoklis - labs</t>
  </si>
  <si>
    <t>L = 4,19 km; d = 50, 63, 110, 150 mm, materiāli - polietilēns; ķets. Tehn.stāvoklis - labs</t>
  </si>
  <si>
    <t>BIO - 125, izbūvētas 2007.g. Tehn.stāvoklis - labs</t>
  </si>
  <si>
    <t>L = 3,75 km; d = 150, 160, 200 mm, materiāli - azbestcements, betons, keramika, plastmasa. Tehn.stāvoklis - labs</t>
  </si>
  <si>
    <t>Pašvaldība</t>
  </si>
  <si>
    <t>novadgrāvis - Vecupe - novadgrāvis - Briedes upe</t>
  </si>
  <si>
    <t>Uzglabā mineralizatorā, pēc tam izved uz lauksaimniecības zemēm</t>
  </si>
  <si>
    <t>Paaugstināts dzelzs jonu daudzums (Urbuma pases SES Nr. 725 12.11.1980. dati)</t>
  </si>
  <si>
    <t>BIO-30, Nr.- N500416</t>
  </si>
  <si>
    <t>Pašteces tīkli: keramika 867m, PVC - 60m, spiedvadi nav</t>
  </si>
  <si>
    <t>L = 3,758km (Ķets - 1250m, D=100mm(1150m), Tērauds - 390m,D=80mm, PE 2118m, D=50mm), izbūves gadi - 1969, 1990., 2006., spiediens sistēmā 1,3-2,9 atmosfēras, sacilpojums nav.</t>
  </si>
  <si>
    <t>Ūdens sagatavošana - FA-500 92007.g.)  Faktiskā jauda 1,1m3/h, Projektētā 6m3/h spiedtvertnes (2x500l), atdzelžošanas iekārta automatizēta.</t>
  </si>
  <si>
    <t xml:space="preserve">Urbuma "Veckrogi - 1" rekonstrukcija; ūdensapgādes tīklu rekonstrukcija; kanalizācijas tīklu paplašināšana; ģeneratora iegāde NAI darbības nodrošināšanai; ūdenstorņa demontāža; ugunsdzēsības ūdens ņemšanas vietas rekonstrukcija. </t>
  </si>
  <si>
    <r>
      <rPr>
        <b/>
        <sz val="11"/>
        <color theme="1"/>
        <rFont val="Times New Roman"/>
        <family val="1"/>
        <charset val="186"/>
      </rPr>
      <t>P 500431</t>
    </r>
    <r>
      <rPr>
        <sz val="11"/>
        <color theme="1"/>
        <rFont val="Times New Roman"/>
        <family val="1"/>
        <charset val="186"/>
      </rPr>
      <t xml:space="preserve"> LVĢMA datu bāzes Nr.20144 Artēziskā aka "Veckrogi-1"  30m3/dnn, 10950 m3/g; 1980.g. Sūknis Calpeda 4SDM/10/12, ražība 6,0m3/h, jauda 2,2kW, uzstādīts 2009.g.;
</t>
    </r>
    <r>
      <rPr>
        <b/>
        <sz val="11"/>
        <color theme="1"/>
        <rFont val="Times New Roman"/>
        <family val="1"/>
        <charset val="186"/>
      </rPr>
      <t>P500432</t>
    </r>
    <r>
      <rPr>
        <sz val="11"/>
        <color theme="1"/>
        <rFont val="Times New Roman"/>
        <family val="1"/>
        <charset val="186"/>
      </rPr>
      <t xml:space="preserve"> LVĢMA datu bāzes Nr.11289 Artēziskā aka "Veckrogi-2"  0m3/dnn, 0 m3/g; 1969.g. - (rezerves aka), sūknis nav uzstādīts.</t>
    </r>
  </si>
  <si>
    <t>Atbilst (Nr. 3576-19.12-11), bet periodiski ir slikti rādījumi un neatbilst normatīviem (SV = 63, BSP = 38; ĶSP = 263. Test.pārsk. Nr. 3575-19.12-11)</t>
  </si>
  <si>
    <t>SIA "VTU Valmiera"</t>
  </si>
  <si>
    <t xml:space="preserve">SIA </t>
  </si>
  <si>
    <t>Ir līgums par paklpojumu sniegšanu, ir regulatora izsniegta licence un apstiprināti tarifi</t>
  </si>
  <si>
    <t>Dati nav patiesi, nav uzrādīta infiltrācija</t>
  </si>
  <si>
    <t>Jumaras upe</t>
  </si>
  <si>
    <t>atbilst normat. (Test.pārskats Nr. 2858-02.11-11)</t>
  </si>
  <si>
    <t xml:space="preserve">atbilst normat. (Test.pārskats Nr.318-25.11-11. un Nr. 546-29.03/1-11) </t>
  </si>
  <si>
    <t xml:space="preserve">BIO - 50; ļoti nolietojušās, tehniskais stāvoklis slikts. </t>
  </si>
  <si>
    <t>L = 0,89km, d = 150 mm, keramika; L = 0,53 km, d = 200 mm, keramika; L = 0,14 km, d = 300 mm, dzelzbetons</t>
  </si>
  <si>
    <t>2 urbumi: P500423, 4 l/s; P500159, 4 l/s.</t>
  </si>
  <si>
    <t>L = 0,38 km, d = 50 mm, ķets; L = 0,42 km, d= 100 mm, ķets. Tehniskais stāvoklis - slikts</t>
  </si>
  <si>
    <t>Kocēnu novads</t>
  </si>
  <si>
    <t>Urbuma rekonstrukcija, ūdenstorņa rekonstrukcija; ūdensapgādes tīklu rekonstrukcija un paplašināšana; kanalizācijas tīklu rekonstrukcija; jaunu NAI izbūve; veco NAI rekonstrukcija; lietusūdens kanalizācijas rekonstrukcija</t>
  </si>
  <si>
    <t>L = 3 km, d = 25 -50 mm, metāls; tehniskais stāvoklis - slikts</t>
  </si>
  <si>
    <t>Ir USS, tehniskais stāvoklis - neapmierinošs</t>
  </si>
  <si>
    <t xml:space="preserve">SIA "Vasariņas" urbums: Nr. 129/71-4; tehniskais stāvoklis - apmierinošs; SIA "Dauguļi" urbums: 1 l/s, dziļums 84 m. </t>
  </si>
  <si>
    <t>neatbilst</t>
  </si>
  <si>
    <t>Beikas upīte</t>
  </si>
  <si>
    <t>Dūņu lauku nav</t>
  </si>
  <si>
    <t xml:space="preserve">Nav testēšanas pārskatu </t>
  </si>
  <si>
    <t>L = 2,5 km; d = 100- 120 mm; čuguns. Tehn.stāvoklis - slikts. Darbojas daļēji.</t>
  </si>
  <si>
    <t>SIA "Dauguļi"</t>
  </si>
  <si>
    <t>SIA "Vasariņas"</t>
  </si>
  <si>
    <t>privāts SIA</t>
  </si>
  <si>
    <t>Šāda informācija nav apkopota</t>
  </si>
  <si>
    <t>2009.g. Iegūtā ūdens daudzums tikai SIA "Vasariņas" sistēmā, 2010.g. Iegūtais ūdens no abās sistēmās kopā. Notekūdeņu daudzuma uzskaite nav veikta.</t>
  </si>
  <si>
    <t>Kanalizācijas aku pārbūve un remonts no ķieģeļu mūrējuma uz grodiem (120gb)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</si>
</sst>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4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name val="Arial"/>
      <charset val="186"/>
    </font>
    <font>
      <sz val="11"/>
      <color indexed="8"/>
      <name val="Times New Roman"/>
      <family val="1"/>
    </font>
    <font>
      <b/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15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2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13" fillId="0" borderId="1" xfId="0" applyFont="1" applyFill="1" applyBorder="1" applyAlignment="1">
      <alignment horizontal="left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13" fillId="0" borderId="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4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0" fillId="0" borderId="8" xfId="0" applyFill="1" applyBorder="1" applyAlignment="1"/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0" fontId="2" fillId="0" borderId="4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" fontId="2" fillId="0" borderId="4" xfId="0" applyNumberFormat="1" applyFont="1" applyFill="1" applyBorder="1"/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9" fontId="2" fillId="0" borderId="1" xfId="0" applyNumberFormat="1" applyFont="1" applyFill="1" applyBorder="1"/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opLeftCell="A6" workbookViewId="0">
      <selection activeCell="J7" sqref="J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85" t="s">
        <v>33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3" ht="18.75">
      <c r="A2" s="9" t="s">
        <v>115</v>
      </c>
    </row>
    <row r="3" spans="1:13" s="7" customFormat="1" ht="36" customHeight="1">
      <c r="A3" s="73" t="s">
        <v>0</v>
      </c>
      <c r="B3" s="73" t="s">
        <v>1</v>
      </c>
      <c r="C3" s="73" t="s">
        <v>2</v>
      </c>
      <c r="D3" s="73"/>
      <c r="E3" s="73"/>
      <c r="F3" s="73" t="s">
        <v>3</v>
      </c>
      <c r="G3" s="73"/>
      <c r="H3" s="73"/>
      <c r="I3" s="73"/>
      <c r="J3" s="73" t="s">
        <v>8</v>
      </c>
      <c r="K3" s="73"/>
      <c r="L3" s="73"/>
      <c r="M3" s="73"/>
    </row>
    <row r="4" spans="1:13" ht="31.5" customHeight="1">
      <c r="A4" s="74"/>
      <c r="B4" s="75"/>
      <c r="C4" s="76" t="s">
        <v>30</v>
      </c>
      <c r="D4" s="76" t="s">
        <v>31</v>
      </c>
      <c r="E4" s="76" t="s">
        <v>32</v>
      </c>
      <c r="F4" s="76" t="s">
        <v>4</v>
      </c>
      <c r="G4" s="76"/>
      <c r="H4" s="78" t="s">
        <v>5</v>
      </c>
      <c r="I4" s="79"/>
      <c r="J4" s="76" t="s">
        <v>4</v>
      </c>
      <c r="K4" s="76"/>
      <c r="L4" s="78" t="s">
        <v>5</v>
      </c>
      <c r="M4" s="79"/>
    </row>
    <row r="5" spans="1:13">
      <c r="A5" s="75"/>
      <c r="B5" s="112"/>
      <c r="C5" s="113"/>
      <c r="D5" s="77"/>
      <c r="E5" s="77"/>
      <c r="F5" s="30" t="s">
        <v>6</v>
      </c>
      <c r="G5" s="30" t="s">
        <v>7</v>
      </c>
      <c r="H5" s="30" t="s">
        <v>6</v>
      </c>
      <c r="I5" s="30" t="s">
        <v>7</v>
      </c>
      <c r="J5" s="30" t="s">
        <v>6</v>
      </c>
      <c r="K5" s="30" t="s">
        <v>7</v>
      </c>
      <c r="L5" s="30" t="s">
        <v>6</v>
      </c>
      <c r="M5" s="30" t="s">
        <v>7</v>
      </c>
    </row>
    <row r="6" spans="1:13">
      <c r="A6" s="67">
        <v>1</v>
      </c>
      <c r="B6" s="111" t="s">
        <v>76</v>
      </c>
      <c r="C6" s="114">
        <v>900</v>
      </c>
      <c r="D6" s="70">
        <v>874</v>
      </c>
      <c r="E6" s="68">
        <v>874</v>
      </c>
      <c r="F6" s="68">
        <v>874</v>
      </c>
      <c r="G6" s="10">
        <f>F6/D6</f>
        <v>1</v>
      </c>
      <c r="H6" s="67">
        <v>874</v>
      </c>
      <c r="I6" s="10">
        <f>H6/D6</f>
        <v>1</v>
      </c>
      <c r="J6" s="68">
        <v>862</v>
      </c>
      <c r="K6" s="10">
        <f>J6/D6</f>
        <v>0.98627002288329524</v>
      </c>
      <c r="L6" s="67">
        <v>862</v>
      </c>
      <c r="M6" s="11">
        <f>L6/D6</f>
        <v>0.98627002288329524</v>
      </c>
    </row>
    <row r="7" spans="1:13">
      <c r="A7" s="67">
        <v>2</v>
      </c>
      <c r="B7" s="111" t="s">
        <v>77</v>
      </c>
      <c r="C7" s="114">
        <v>286</v>
      </c>
      <c r="D7" s="70">
        <v>151</v>
      </c>
      <c r="E7" s="68">
        <v>151</v>
      </c>
      <c r="F7" s="68">
        <v>96</v>
      </c>
      <c r="G7" s="10">
        <f t="shared" ref="G7:G9" si="0">F7/D7</f>
        <v>0.63576158940397354</v>
      </c>
      <c r="H7" s="67">
        <f>+E7</f>
        <v>151</v>
      </c>
      <c r="I7" s="10">
        <f t="shared" ref="I7:I8" si="1">+H7/E7</f>
        <v>1</v>
      </c>
      <c r="J7" s="68">
        <v>96</v>
      </c>
      <c r="K7" s="10">
        <f t="shared" ref="K7:K8" si="2">+J7/E7</f>
        <v>0.63576158940397354</v>
      </c>
      <c r="L7" s="67">
        <f>+H7</f>
        <v>151</v>
      </c>
      <c r="M7" s="11">
        <f t="shared" ref="M7:M8" si="3">L7/E7</f>
        <v>1</v>
      </c>
    </row>
    <row r="8" spans="1:13">
      <c r="A8" s="67">
        <v>3</v>
      </c>
      <c r="B8" s="111" t="s">
        <v>78</v>
      </c>
      <c r="C8" s="114">
        <v>281</v>
      </c>
      <c r="D8" s="70">
        <v>260</v>
      </c>
      <c r="E8" s="68">
        <v>260</v>
      </c>
      <c r="F8" s="68">
        <v>215</v>
      </c>
      <c r="G8" s="10">
        <f t="shared" si="0"/>
        <v>0.82692307692307687</v>
      </c>
      <c r="H8" s="67">
        <v>250</v>
      </c>
      <c r="I8" s="10">
        <f t="shared" si="1"/>
        <v>0.96153846153846156</v>
      </c>
      <c r="J8" s="68">
        <v>154</v>
      </c>
      <c r="K8" s="10">
        <f t="shared" si="2"/>
        <v>0.59230769230769231</v>
      </c>
      <c r="L8" s="67">
        <v>235</v>
      </c>
      <c r="M8" s="11">
        <f t="shared" si="3"/>
        <v>0.90384615384615385</v>
      </c>
    </row>
    <row r="9" spans="1:13">
      <c r="A9" s="67">
        <v>4</v>
      </c>
      <c r="B9" s="111" t="s">
        <v>79</v>
      </c>
      <c r="C9" s="114">
        <v>256</v>
      </c>
      <c r="D9" s="70">
        <v>250</v>
      </c>
      <c r="E9" s="68">
        <v>250</v>
      </c>
      <c r="F9" s="68">
        <v>250</v>
      </c>
      <c r="G9" s="10">
        <f t="shared" si="0"/>
        <v>1</v>
      </c>
      <c r="H9" s="67">
        <v>250</v>
      </c>
      <c r="I9" s="10">
        <f>H9/D9</f>
        <v>1</v>
      </c>
      <c r="J9" s="68">
        <v>250</v>
      </c>
      <c r="K9" s="10">
        <f>J9/D9</f>
        <v>1</v>
      </c>
      <c r="L9" s="67">
        <v>250</v>
      </c>
      <c r="M9" s="11">
        <f>L9/D9</f>
        <v>1</v>
      </c>
    </row>
    <row r="10" spans="1:13" ht="9" customHeight="1"/>
    <row r="11" spans="1:13" ht="35.25" customHeight="1">
      <c r="A11" s="73" t="s">
        <v>0</v>
      </c>
      <c r="B11" s="73" t="s">
        <v>1</v>
      </c>
      <c r="C11" s="76" t="s">
        <v>37</v>
      </c>
      <c r="D11" s="76"/>
      <c r="E11" s="76"/>
      <c r="F11" s="77"/>
      <c r="G11" s="78" t="s">
        <v>39</v>
      </c>
      <c r="H11" s="82"/>
      <c r="I11" s="79"/>
    </row>
    <row r="12" spans="1:13">
      <c r="A12" s="74"/>
      <c r="B12" s="75"/>
      <c r="C12" s="78" t="s">
        <v>10</v>
      </c>
      <c r="D12" s="80"/>
      <c r="E12" s="78" t="s">
        <v>11</v>
      </c>
      <c r="F12" s="81"/>
      <c r="G12" s="83" t="s">
        <v>45</v>
      </c>
      <c r="H12" s="83" t="s">
        <v>40</v>
      </c>
      <c r="I12" s="83" t="s">
        <v>46</v>
      </c>
    </row>
    <row r="13" spans="1:13" ht="47.25">
      <c r="A13" s="75"/>
      <c r="B13" s="75"/>
      <c r="C13" s="30" t="s">
        <v>38</v>
      </c>
      <c r="D13" s="30" t="s">
        <v>49</v>
      </c>
      <c r="E13" s="30" t="s">
        <v>38</v>
      </c>
      <c r="F13" s="30" t="s">
        <v>49</v>
      </c>
      <c r="G13" s="84"/>
      <c r="H13" s="84"/>
      <c r="I13" s="84"/>
    </row>
    <row r="14" spans="1:13">
      <c r="A14" s="59">
        <v>1</v>
      </c>
      <c r="B14" s="58" t="str">
        <f>+B6</f>
        <v>Zilākalns</v>
      </c>
      <c r="C14" s="59">
        <v>1</v>
      </c>
      <c r="D14" s="59">
        <v>9</v>
      </c>
      <c r="E14" s="59" t="s">
        <v>29</v>
      </c>
      <c r="F14" s="59" t="s">
        <v>29</v>
      </c>
      <c r="G14" s="11">
        <v>1</v>
      </c>
      <c r="H14" s="11" t="s">
        <v>29</v>
      </c>
      <c r="I14" s="11">
        <v>1</v>
      </c>
      <c r="J14" s="12"/>
    </row>
    <row r="15" spans="1:13">
      <c r="A15" s="65">
        <v>2</v>
      </c>
      <c r="B15" s="64" t="str">
        <f>+B7</f>
        <v>Dauguļi</v>
      </c>
      <c r="C15" s="65">
        <v>1</v>
      </c>
      <c r="D15" s="65">
        <v>2</v>
      </c>
      <c r="E15" s="65">
        <v>1</v>
      </c>
      <c r="F15" s="65">
        <v>2</v>
      </c>
      <c r="G15" s="11" t="s">
        <v>29</v>
      </c>
      <c r="H15" s="11" t="s">
        <v>29</v>
      </c>
      <c r="I15" s="11" t="s">
        <v>29</v>
      </c>
      <c r="J15" s="12"/>
    </row>
    <row r="16" spans="1:13">
      <c r="A16" s="59">
        <v>3</v>
      </c>
      <c r="B16" s="58" t="str">
        <f>+B8</f>
        <v>Bērzaine</v>
      </c>
      <c r="C16" s="59" t="s">
        <v>29</v>
      </c>
      <c r="D16" s="59" t="s">
        <v>29</v>
      </c>
      <c r="E16" s="59">
        <v>2</v>
      </c>
      <c r="F16" s="59">
        <v>1</v>
      </c>
      <c r="G16" s="11">
        <v>1</v>
      </c>
      <c r="H16" s="11" t="s">
        <v>29</v>
      </c>
      <c r="I16" s="11" t="s">
        <v>29</v>
      </c>
      <c r="J16" s="12"/>
    </row>
    <row r="17" spans="1:10">
      <c r="A17" s="59">
        <v>4</v>
      </c>
      <c r="B17" s="58" t="str">
        <f>+B9</f>
        <v>Brandeļi</v>
      </c>
      <c r="C17" s="59">
        <v>0</v>
      </c>
      <c r="D17" s="59">
        <v>13</v>
      </c>
      <c r="E17" s="59">
        <v>0</v>
      </c>
      <c r="F17" s="59">
        <v>13</v>
      </c>
      <c r="G17" s="11">
        <v>1</v>
      </c>
      <c r="H17" s="11" t="s">
        <v>47</v>
      </c>
      <c r="I17" s="11" t="s">
        <v>29</v>
      </c>
      <c r="J17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topLeftCell="A5" workbookViewId="0">
      <selection activeCell="C10" sqref="C10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Kocēnu novads</v>
      </c>
    </row>
    <row r="3" spans="1:10" s="53" customFormat="1" ht="18" customHeight="1">
      <c r="A3" s="115"/>
      <c r="B3" s="52"/>
      <c r="C3" s="51" t="s">
        <v>69</v>
      </c>
      <c r="D3" s="52" t="s">
        <v>74</v>
      </c>
      <c r="E3" s="52"/>
      <c r="F3" s="52"/>
      <c r="G3" s="52"/>
      <c r="H3" s="52"/>
      <c r="I3" s="52"/>
      <c r="J3" s="116"/>
    </row>
    <row r="4" spans="1:10" s="7" customFormat="1" ht="39.75" customHeight="1">
      <c r="A4" s="83" t="s">
        <v>0</v>
      </c>
      <c r="B4" s="83" t="s">
        <v>1</v>
      </c>
      <c r="C4" s="83"/>
      <c r="D4" s="96" t="s">
        <v>9</v>
      </c>
      <c r="E4" s="97"/>
      <c r="F4" s="93" t="s">
        <v>12</v>
      </c>
      <c r="G4" s="94"/>
      <c r="H4" s="94"/>
      <c r="I4" s="94"/>
      <c r="J4" s="95"/>
    </row>
    <row r="5" spans="1:10" ht="34.5" customHeight="1">
      <c r="A5" s="91"/>
      <c r="B5" s="92"/>
      <c r="C5" s="100"/>
      <c r="D5" s="98"/>
      <c r="E5" s="99"/>
      <c r="F5" s="39" t="s">
        <v>13</v>
      </c>
      <c r="G5" s="39" t="s">
        <v>35</v>
      </c>
      <c r="H5" s="39" t="s">
        <v>14</v>
      </c>
      <c r="I5" s="78" t="s">
        <v>15</v>
      </c>
      <c r="J5" s="80"/>
    </row>
    <row r="6" spans="1:10" s="43" customFormat="1" ht="63.75" customHeight="1">
      <c r="A6" s="41">
        <v>1</v>
      </c>
      <c r="B6" s="42" t="str">
        <f>+Nodrosinajums!B6</f>
        <v>Zilākalns</v>
      </c>
      <c r="C6" s="42" t="str">
        <f>+C7</f>
        <v>U,K</v>
      </c>
      <c r="D6" s="78" t="s">
        <v>80</v>
      </c>
      <c r="E6" s="79"/>
      <c r="F6" s="56" t="s">
        <v>73</v>
      </c>
      <c r="G6" s="56" t="s">
        <v>81</v>
      </c>
      <c r="H6" s="56" t="s">
        <v>82</v>
      </c>
      <c r="I6" s="87" t="s">
        <v>80</v>
      </c>
      <c r="J6" s="88"/>
    </row>
    <row r="7" spans="1:10" s="43" customFormat="1" ht="17.25" customHeight="1">
      <c r="A7" s="41">
        <v>2</v>
      </c>
      <c r="B7" s="56" t="str">
        <f>+Nodrosinajums!B7</f>
        <v>Dauguļi</v>
      </c>
      <c r="C7" s="69" t="s">
        <v>48</v>
      </c>
      <c r="D7" s="87" t="s">
        <v>125</v>
      </c>
      <c r="E7" s="89"/>
      <c r="F7" s="56" t="s">
        <v>127</v>
      </c>
      <c r="G7" s="41" t="s">
        <v>29</v>
      </c>
      <c r="H7" s="56" t="str">
        <f t="shared" ref="H7:H10" si="0">+D7</f>
        <v>SIA "Dauguļi"</v>
      </c>
      <c r="I7" s="87" t="str">
        <f t="shared" ref="I7:I10" si="1">+H7</f>
        <v>SIA "Dauguļi"</v>
      </c>
      <c r="J7" s="88"/>
    </row>
    <row r="8" spans="1:10" s="43" customFormat="1" ht="17.25" customHeight="1">
      <c r="A8" s="152"/>
      <c r="B8" s="153"/>
      <c r="C8" s="154" t="str">
        <f>+C6</f>
        <v>U,K</v>
      </c>
      <c r="D8" s="155" t="s">
        <v>126</v>
      </c>
      <c r="E8" s="156"/>
      <c r="F8" s="153" t="s">
        <v>127</v>
      </c>
      <c r="G8" s="152" t="s">
        <v>29</v>
      </c>
      <c r="H8" s="153" t="s">
        <v>126</v>
      </c>
      <c r="I8" s="155" t="s">
        <v>126</v>
      </c>
      <c r="J8" s="156"/>
    </row>
    <row r="9" spans="1:10" s="43" customFormat="1" ht="35.25" customHeight="1">
      <c r="A9" s="41">
        <v>3</v>
      </c>
      <c r="B9" s="56" t="str">
        <f>+Nodrosinajums!B8</f>
        <v>Bērzaine</v>
      </c>
      <c r="C9" s="60" t="str">
        <f>+C8</f>
        <v>U,K</v>
      </c>
      <c r="D9" s="87" t="s">
        <v>82</v>
      </c>
      <c r="E9" s="89"/>
      <c r="F9" s="56" t="s">
        <v>93</v>
      </c>
      <c r="G9" s="56" t="s">
        <v>70</v>
      </c>
      <c r="H9" s="56" t="str">
        <f t="shared" si="0"/>
        <v>Kocēnu novada pašvaldība</v>
      </c>
      <c r="I9" s="78" t="s">
        <v>82</v>
      </c>
      <c r="J9" s="79"/>
    </row>
    <row r="10" spans="1:10" s="43" customFormat="1" ht="64.5" customHeight="1">
      <c r="A10" s="59">
        <v>4</v>
      </c>
      <c r="B10" s="58" t="str">
        <f>+Nodrosinajums!B9</f>
        <v>Brandeļi</v>
      </c>
      <c r="C10" s="61" t="str">
        <f>+C9</f>
        <v>U,K</v>
      </c>
      <c r="D10" s="86" t="s">
        <v>104</v>
      </c>
      <c r="E10" s="90"/>
      <c r="F10" s="58" t="s">
        <v>105</v>
      </c>
      <c r="G10" s="58" t="s">
        <v>106</v>
      </c>
      <c r="H10" s="58" t="str">
        <f t="shared" si="0"/>
        <v>SIA "VTU Valmiera"</v>
      </c>
      <c r="I10" s="86" t="str">
        <f t="shared" si="1"/>
        <v>SIA "VTU Valmiera"</v>
      </c>
      <c r="J10" s="81"/>
    </row>
  </sheetData>
  <mergeCells count="16">
    <mergeCell ref="A4:A5"/>
    <mergeCell ref="B4:B5"/>
    <mergeCell ref="F4:J4"/>
    <mergeCell ref="D4:E5"/>
    <mergeCell ref="D6:E6"/>
    <mergeCell ref="I5:J5"/>
    <mergeCell ref="I6:J6"/>
    <mergeCell ref="C4:C5"/>
    <mergeCell ref="I10:J10"/>
    <mergeCell ref="I9:J9"/>
    <mergeCell ref="I7:J7"/>
    <mergeCell ref="D7:E7"/>
    <mergeCell ref="D9:E9"/>
    <mergeCell ref="D10:E10"/>
    <mergeCell ref="D8:E8"/>
    <mergeCell ref="I8:J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7"/>
  <sheetViews>
    <sheetView topLeftCell="B1" workbookViewId="0">
      <selection activeCell="B13" sqref="B13:B15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5" width="9.140625" style="3"/>
    <col min="16" max="16" width="9.5703125" style="3" bestFit="1" customWidth="1"/>
    <col min="17" max="16384" width="9.140625" style="3"/>
  </cols>
  <sheetData>
    <row r="1" spans="1:13" s="1" customFormat="1" ht="18.75">
      <c r="A1" s="1" t="s">
        <v>36</v>
      </c>
      <c r="B1" s="45" t="str">
        <f>+A1</f>
        <v>Ūdensapgādes un kanalizācijas pakalpojumu daudzums</v>
      </c>
    </row>
    <row r="2" spans="1:13" s="1" customFormat="1" ht="24" customHeight="1">
      <c r="A2" s="1" t="str">
        <f>+Nodrosinajums!A2</f>
        <v>Kocēnu novads</v>
      </c>
      <c r="B2" s="45" t="str">
        <f>+Nodrosinajums!A2</f>
        <v>Kocēnu novads</v>
      </c>
    </row>
    <row r="3" spans="1:13" s="1" customFormat="1" ht="28.5" customHeight="1">
      <c r="A3" s="1" t="s">
        <v>50</v>
      </c>
      <c r="B3" s="45" t="str">
        <f>Nodrosinajums!B6</f>
        <v>Zilākalns</v>
      </c>
    </row>
    <row r="4" spans="1:13" s="7" customFormat="1" ht="15.75">
      <c r="A4" s="73" t="s">
        <v>1</v>
      </c>
      <c r="B4" s="73" t="s">
        <v>16</v>
      </c>
      <c r="C4" s="73"/>
      <c r="D4" s="117" t="s">
        <v>10</v>
      </c>
      <c r="E4" s="118"/>
      <c r="F4" s="118"/>
      <c r="G4" s="118"/>
      <c r="H4" s="119"/>
      <c r="I4" s="119"/>
      <c r="J4" s="119"/>
      <c r="K4" s="119"/>
      <c r="L4" s="119"/>
      <c r="M4" s="120"/>
    </row>
    <row r="5" spans="1:13" s="7" customFormat="1" ht="33" customHeight="1">
      <c r="A5" s="73"/>
      <c r="B5" s="73"/>
      <c r="C5" s="73"/>
      <c r="D5" s="73" t="s">
        <v>17</v>
      </c>
      <c r="E5" s="73"/>
      <c r="F5" s="93" t="s">
        <v>23</v>
      </c>
      <c r="G5" s="95"/>
      <c r="H5" s="73" t="s">
        <v>20</v>
      </c>
      <c r="I5" s="73"/>
      <c r="J5" s="73"/>
      <c r="K5" s="73"/>
      <c r="L5" s="73"/>
      <c r="M5" s="73"/>
    </row>
    <row r="6" spans="1:13" s="7" customFormat="1" ht="33" customHeight="1">
      <c r="A6" s="73"/>
      <c r="B6" s="73"/>
      <c r="C6" s="73"/>
      <c r="D6" s="66" t="s">
        <v>18</v>
      </c>
      <c r="E6" s="66" t="s">
        <v>19</v>
      </c>
      <c r="F6" s="66" t="s">
        <v>18</v>
      </c>
      <c r="G6" s="66" t="s">
        <v>7</v>
      </c>
      <c r="H6" s="66" t="s">
        <v>22</v>
      </c>
      <c r="I6" s="66" t="s">
        <v>19</v>
      </c>
      <c r="J6" s="66" t="s">
        <v>21</v>
      </c>
      <c r="K6" s="66" t="s">
        <v>24</v>
      </c>
      <c r="L6" s="93" t="s">
        <v>42</v>
      </c>
      <c r="M6" s="121"/>
    </row>
    <row r="7" spans="1:13" s="6" customFormat="1" ht="15.75">
      <c r="A7" s="122"/>
      <c r="B7" s="123">
        <v>2008</v>
      </c>
      <c r="C7" s="124"/>
      <c r="D7" s="124">
        <v>30198</v>
      </c>
      <c r="E7" s="125">
        <f t="shared" ref="E7:E9" si="0">+D7/365</f>
        <v>82.734246575342468</v>
      </c>
      <c r="F7" s="126">
        <f>D7-H7</f>
        <v>8608.2000000000007</v>
      </c>
      <c r="G7" s="127">
        <f>F7/D7</f>
        <v>0.28505861315318898</v>
      </c>
      <c r="H7" s="126">
        <f>J7+L7</f>
        <v>21589.8</v>
      </c>
      <c r="I7" s="125">
        <f>+H7/365</f>
        <v>59.150136986301369</v>
      </c>
      <c r="J7" s="126">
        <v>20452.3</v>
      </c>
      <c r="K7" s="125">
        <f>J7/365/Nodrosinajums!$F$6*1000</f>
        <v>64.111783329676186</v>
      </c>
      <c r="L7" s="128">
        <v>1137.5</v>
      </c>
      <c r="M7" s="129"/>
    </row>
    <row r="8" spans="1:13" s="6" customFormat="1" ht="15.75">
      <c r="A8" s="130"/>
      <c r="B8" s="123">
        <v>2009</v>
      </c>
      <c r="C8" s="124"/>
      <c r="D8" s="124">
        <v>27588</v>
      </c>
      <c r="E8" s="125">
        <f t="shared" si="0"/>
        <v>75.583561643835623</v>
      </c>
      <c r="F8" s="126">
        <f t="shared" ref="F8:F9" si="1">D8-H8</f>
        <v>7120.5999999999985</v>
      </c>
      <c r="G8" s="127">
        <f t="shared" ref="G8:G9" si="2">F8/D8</f>
        <v>0.25810497317674347</v>
      </c>
      <c r="H8" s="126">
        <f t="shared" ref="H8:H9" si="3">J8+L8</f>
        <v>20467.400000000001</v>
      </c>
      <c r="I8" s="125">
        <f t="shared" ref="I8:I9" si="4">+H8/365</f>
        <v>56.075068493150688</v>
      </c>
      <c r="J8" s="126">
        <v>19689</v>
      </c>
      <c r="K8" s="125">
        <f>J8/365/Nodrosinajums!$F$6*1000</f>
        <v>61.719068367762766</v>
      </c>
      <c r="L8" s="128">
        <v>778.4</v>
      </c>
      <c r="M8" s="129"/>
    </row>
    <row r="9" spans="1:13" s="6" customFormat="1" ht="15.75">
      <c r="A9" s="131"/>
      <c r="B9" s="123">
        <v>2010</v>
      </c>
      <c r="C9" s="124"/>
      <c r="D9" s="132">
        <v>30820</v>
      </c>
      <c r="E9" s="125">
        <f t="shared" si="0"/>
        <v>84.438356164383563</v>
      </c>
      <c r="F9" s="126">
        <f t="shared" si="1"/>
        <v>12783.7</v>
      </c>
      <c r="G9" s="127">
        <f t="shared" si="2"/>
        <v>0.41478585334198576</v>
      </c>
      <c r="H9" s="126">
        <f t="shared" si="3"/>
        <v>18036.3</v>
      </c>
      <c r="I9" s="125">
        <f t="shared" si="4"/>
        <v>49.414520547945202</v>
      </c>
      <c r="J9" s="126">
        <v>17397</v>
      </c>
      <c r="K9" s="125">
        <f>J9/365/Nodrosinajums!$F$6*1000</f>
        <v>54.534340616281625</v>
      </c>
      <c r="L9" s="128">
        <v>639.29999999999995</v>
      </c>
      <c r="M9" s="129"/>
    </row>
    <row r="10" spans="1:13" s="27" customFormat="1" ht="11.25" customHeight="1">
      <c r="A10" s="23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13" s="4" customFormat="1" ht="19.5" hidden="1" customHeight="1">
      <c r="A11" s="15"/>
      <c r="B11" s="15"/>
      <c r="C11" s="32"/>
      <c r="D11" s="15"/>
      <c r="E11" s="31"/>
      <c r="F11" s="105"/>
      <c r="G11" s="106"/>
      <c r="H11" s="106"/>
      <c r="I11" s="106"/>
      <c r="J11" s="106"/>
      <c r="K11" s="106"/>
      <c r="L11" s="106"/>
      <c r="M11" s="106"/>
    </row>
    <row r="12" spans="1:13" s="6" customFormat="1" ht="19.5" hidden="1" customHeight="1">
      <c r="B12" s="5"/>
    </row>
    <row r="13" spans="1:13" s="7" customFormat="1" ht="15.75">
      <c r="A13" s="73" t="s">
        <v>1</v>
      </c>
      <c r="B13" s="73" t="s">
        <v>16</v>
      </c>
      <c r="C13" s="73"/>
      <c r="D13" s="117" t="s">
        <v>11</v>
      </c>
      <c r="E13" s="118"/>
      <c r="F13" s="118"/>
      <c r="G13" s="118"/>
      <c r="H13" s="119"/>
      <c r="I13" s="119"/>
      <c r="J13" s="119"/>
      <c r="K13" s="119"/>
      <c r="L13" s="119"/>
      <c r="M13" s="120"/>
    </row>
    <row r="14" spans="1:13" s="7" customFormat="1" ht="57.75" customHeight="1">
      <c r="A14" s="73"/>
      <c r="B14" s="73"/>
      <c r="C14" s="73"/>
      <c r="D14" s="73" t="s">
        <v>41</v>
      </c>
      <c r="E14" s="73"/>
      <c r="F14" s="93" t="s">
        <v>25</v>
      </c>
      <c r="G14" s="95"/>
      <c r="H14" s="73" t="s">
        <v>27</v>
      </c>
      <c r="I14" s="73"/>
      <c r="J14" s="73"/>
      <c r="K14" s="73"/>
      <c r="L14" s="73"/>
      <c r="M14" s="73"/>
    </row>
    <row r="15" spans="1:13" s="7" customFormat="1" ht="33" customHeight="1">
      <c r="A15" s="73"/>
      <c r="B15" s="73"/>
      <c r="C15" s="73"/>
      <c r="D15" s="66" t="s">
        <v>18</v>
      </c>
      <c r="E15" s="66" t="s">
        <v>19</v>
      </c>
      <c r="F15" s="66" t="s">
        <v>18</v>
      </c>
      <c r="G15" s="66" t="s">
        <v>7</v>
      </c>
      <c r="H15" s="66" t="s">
        <v>22</v>
      </c>
      <c r="I15" s="66" t="str">
        <f>+I6</f>
        <v>m3/dnn</v>
      </c>
      <c r="J15" s="66" t="s">
        <v>28</v>
      </c>
      <c r="K15" s="66" t="s">
        <v>24</v>
      </c>
      <c r="L15" s="93" t="s">
        <v>43</v>
      </c>
      <c r="M15" s="121"/>
    </row>
    <row r="16" spans="1:13" s="6" customFormat="1" ht="15.75">
      <c r="A16" s="122"/>
      <c r="B16" s="123">
        <v>2008</v>
      </c>
      <c r="C16" s="124"/>
      <c r="D16" s="133">
        <v>21062.5</v>
      </c>
      <c r="E16" s="133">
        <f>D16/365</f>
        <v>57.705479452054796</v>
      </c>
      <c r="F16" s="133">
        <f>D16-H16</f>
        <v>0</v>
      </c>
      <c r="G16" s="134">
        <f>F16/D16</f>
        <v>0</v>
      </c>
      <c r="H16" s="126">
        <f>J16+L16</f>
        <v>21062.5</v>
      </c>
      <c r="I16" s="125">
        <f>H16/365</f>
        <v>57.705479452054796</v>
      </c>
      <c r="J16" s="126">
        <v>20110</v>
      </c>
      <c r="K16" s="125">
        <f>+J16/365/Nodrosinajums!$J$6*1000</f>
        <v>63.916346184407075</v>
      </c>
      <c r="L16" s="128">
        <v>952.5</v>
      </c>
      <c r="M16" s="135"/>
    </row>
    <row r="17" spans="1:13" s="6" customFormat="1" ht="15.75">
      <c r="A17" s="130"/>
      <c r="B17" s="123">
        <v>2009</v>
      </c>
      <c r="C17" s="124"/>
      <c r="D17" s="133">
        <v>21305</v>
      </c>
      <c r="E17" s="133">
        <f t="shared" ref="E17:E18" si="5">D17/365</f>
        <v>58.369863013698627</v>
      </c>
      <c r="F17" s="133">
        <f t="shared" ref="F17:F18" si="6">D17-H17</f>
        <v>1089.5999999999985</v>
      </c>
      <c r="G17" s="134">
        <f t="shared" ref="G17:G18" si="7">F17/D17</f>
        <v>5.1142924196198009E-2</v>
      </c>
      <c r="H17" s="126">
        <f t="shared" ref="H17:H18" si="8">J17+L17</f>
        <v>20215.400000000001</v>
      </c>
      <c r="I17" s="125">
        <f t="shared" ref="I17:I18" si="9">H17/365</f>
        <v>55.384657534246578</v>
      </c>
      <c r="J17" s="126">
        <v>19437</v>
      </c>
      <c r="K17" s="125">
        <f>+J17/365/Nodrosinajums!$J$6*1000</f>
        <v>61.777325747703649</v>
      </c>
      <c r="L17" s="128">
        <v>778.4</v>
      </c>
      <c r="M17" s="129"/>
    </row>
    <row r="18" spans="1:13" s="6" customFormat="1" ht="15.75">
      <c r="A18" s="131"/>
      <c r="B18" s="123">
        <v>2010</v>
      </c>
      <c r="C18" s="124"/>
      <c r="D18" s="133">
        <v>18427</v>
      </c>
      <c r="E18" s="133">
        <f t="shared" si="5"/>
        <v>50.484931506849314</v>
      </c>
      <c r="F18" s="133">
        <f t="shared" si="6"/>
        <v>632.40000000000146</v>
      </c>
      <c r="G18" s="134">
        <f t="shared" si="7"/>
        <v>3.4319205513648532E-2</v>
      </c>
      <c r="H18" s="126">
        <f t="shared" si="8"/>
        <v>17794.599999999999</v>
      </c>
      <c r="I18" s="125">
        <f t="shared" si="9"/>
        <v>48.752328767123281</v>
      </c>
      <c r="J18" s="126">
        <v>17155.3</v>
      </c>
      <c r="K18" s="125">
        <f>+J18/365/Nodrosinajums!$J$6*1000</f>
        <v>54.525315449893526</v>
      </c>
      <c r="L18" s="128">
        <v>639.29999999999995</v>
      </c>
      <c r="M18" s="129"/>
    </row>
    <row r="19" spans="1:13" s="6" customFormat="1" ht="20.2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4" customFormat="1" ht="15.75" hidden="1">
      <c r="A20" s="15"/>
      <c r="B20" s="34"/>
      <c r="C20" s="32"/>
      <c r="D20" s="34"/>
      <c r="E20" s="31"/>
      <c r="F20" s="31"/>
      <c r="G20" s="34"/>
      <c r="H20" s="32"/>
      <c r="I20" s="32"/>
      <c r="J20" s="32"/>
      <c r="K20" s="35"/>
      <c r="L20" s="32"/>
      <c r="M20" s="32"/>
    </row>
    <row r="21" spans="1:13" s="6" customFormat="1" ht="30.75" customHeight="1">
      <c r="B21" s="45" t="str">
        <f>Nodrosinajums!B7</f>
        <v>Dauguļi</v>
      </c>
    </row>
    <row r="22" spans="1:13" s="7" customFormat="1" ht="15.75">
      <c r="A22" s="73" t="s">
        <v>1</v>
      </c>
      <c r="B22" s="73" t="s">
        <v>16</v>
      </c>
      <c r="C22" s="73"/>
      <c r="D22" s="117" t="s">
        <v>10</v>
      </c>
      <c r="E22" s="118"/>
      <c r="F22" s="118"/>
      <c r="G22" s="118"/>
      <c r="H22" s="119"/>
      <c r="I22" s="119"/>
      <c r="J22" s="119"/>
      <c r="K22" s="119"/>
      <c r="L22" s="119"/>
      <c r="M22" s="120"/>
    </row>
    <row r="23" spans="1:13" s="7" customFormat="1" ht="33" customHeight="1">
      <c r="A23" s="73"/>
      <c r="B23" s="73"/>
      <c r="C23" s="73"/>
      <c r="D23" s="73" t="s">
        <v>17</v>
      </c>
      <c r="E23" s="73"/>
      <c r="F23" s="93" t="s">
        <v>23</v>
      </c>
      <c r="G23" s="95"/>
      <c r="H23" s="73" t="s">
        <v>20</v>
      </c>
      <c r="I23" s="73"/>
      <c r="J23" s="73"/>
      <c r="K23" s="73"/>
      <c r="L23" s="73"/>
      <c r="M23" s="73"/>
    </row>
    <row r="24" spans="1:13" s="7" customFormat="1" ht="33" customHeight="1">
      <c r="A24" s="73"/>
      <c r="B24" s="73"/>
      <c r="C24" s="73"/>
      <c r="D24" s="66" t="s">
        <v>18</v>
      </c>
      <c r="E24" s="66" t="s">
        <v>19</v>
      </c>
      <c r="F24" s="66" t="s">
        <v>18</v>
      </c>
      <c r="G24" s="66" t="s">
        <v>7</v>
      </c>
      <c r="H24" s="66" t="s">
        <v>22</v>
      </c>
      <c r="I24" s="66" t="s">
        <v>19</v>
      </c>
      <c r="J24" s="66" t="s">
        <v>21</v>
      </c>
      <c r="K24" s="66" t="s">
        <v>24</v>
      </c>
      <c r="L24" s="93" t="s">
        <v>44</v>
      </c>
      <c r="M24" s="121"/>
    </row>
    <row r="25" spans="1:13" s="6" customFormat="1" ht="15.75" hidden="1">
      <c r="A25" s="122"/>
      <c r="B25" s="123">
        <v>2008</v>
      </c>
      <c r="C25" s="124"/>
      <c r="D25" s="126" t="s">
        <v>29</v>
      </c>
      <c r="E25" s="126" t="s">
        <v>29</v>
      </c>
      <c r="F25" s="126" t="s">
        <v>29</v>
      </c>
      <c r="G25" s="126" t="s">
        <v>29</v>
      </c>
      <c r="H25" s="126" t="s">
        <v>29</v>
      </c>
      <c r="I25" s="126" t="s">
        <v>29</v>
      </c>
      <c r="J25" s="126" t="s">
        <v>29</v>
      </c>
      <c r="K25" s="126" t="s">
        <v>29</v>
      </c>
      <c r="L25" s="126" t="s">
        <v>29</v>
      </c>
      <c r="M25" s="136"/>
    </row>
    <row r="26" spans="1:13" s="6" customFormat="1" ht="15.75">
      <c r="A26" s="130"/>
      <c r="B26" s="123">
        <v>2009</v>
      </c>
      <c r="C26" s="124"/>
      <c r="D26" s="124">
        <v>7900</v>
      </c>
      <c r="E26" s="125">
        <f t="shared" ref="E26:E27" si="10">+D26/365</f>
        <v>21.643835616438356</v>
      </c>
      <c r="F26" s="133" t="s">
        <v>29</v>
      </c>
      <c r="G26" s="133" t="s">
        <v>29</v>
      </c>
      <c r="H26" s="133" t="s">
        <v>29</v>
      </c>
      <c r="I26" s="133" t="s">
        <v>29</v>
      </c>
      <c r="J26" s="133" t="s">
        <v>29</v>
      </c>
      <c r="K26" s="133" t="s">
        <v>29</v>
      </c>
      <c r="L26" s="143" t="s">
        <v>29</v>
      </c>
      <c r="M26" s="136"/>
    </row>
    <row r="27" spans="1:13" s="6" customFormat="1" ht="15.75">
      <c r="A27" s="131"/>
      <c r="B27" s="123">
        <v>2010</v>
      </c>
      <c r="C27" s="124"/>
      <c r="D27" s="132">
        <f>4000+5000</f>
        <v>9000</v>
      </c>
      <c r="E27" s="125">
        <f t="shared" si="10"/>
        <v>24.657534246575342</v>
      </c>
      <c r="F27" s="133" t="s">
        <v>29</v>
      </c>
      <c r="G27" s="133" t="s">
        <v>29</v>
      </c>
      <c r="H27" s="133" t="s">
        <v>29</v>
      </c>
      <c r="I27" s="133" t="s">
        <v>29</v>
      </c>
      <c r="J27" s="133" t="s">
        <v>29</v>
      </c>
      <c r="K27" s="133" t="s">
        <v>29</v>
      </c>
      <c r="L27" s="143" t="s">
        <v>29</v>
      </c>
      <c r="M27" s="137"/>
    </row>
    <row r="28" spans="1:13" s="6" customFormat="1" ht="37.5" customHeight="1">
      <c r="A28" s="15"/>
      <c r="B28" s="103" t="s">
        <v>129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29"/>
    </row>
    <row r="29" spans="1:13" s="4" customFormat="1" ht="15.75" hidden="1">
      <c r="A29" s="15"/>
      <c r="B29" s="32"/>
      <c r="C29" s="32"/>
      <c r="D29" s="32"/>
      <c r="E29" s="31"/>
      <c r="F29" s="33"/>
      <c r="G29" s="33"/>
      <c r="H29" s="32"/>
      <c r="I29" s="32"/>
      <c r="J29" s="32"/>
      <c r="K29" s="33"/>
      <c r="L29" s="32"/>
      <c r="M29" s="32"/>
    </row>
    <row r="30" spans="1:13" s="6" customFormat="1" ht="5.25" hidden="1" customHeight="1">
      <c r="B30" s="5"/>
    </row>
    <row r="31" spans="1:13" s="7" customFormat="1" ht="15.75" hidden="1">
      <c r="A31" s="73" t="s">
        <v>1</v>
      </c>
      <c r="B31" s="73" t="s">
        <v>16</v>
      </c>
      <c r="C31" s="73"/>
      <c r="D31" s="117" t="s">
        <v>11</v>
      </c>
      <c r="E31" s="118"/>
      <c r="F31" s="118"/>
      <c r="G31" s="118"/>
      <c r="H31" s="119"/>
      <c r="I31" s="119"/>
      <c r="J31" s="119"/>
      <c r="K31" s="119"/>
      <c r="L31" s="119"/>
      <c r="M31" s="120"/>
    </row>
    <row r="32" spans="1:13" s="7" customFormat="1" ht="33" hidden="1" customHeight="1">
      <c r="A32" s="73"/>
      <c r="B32" s="73"/>
      <c r="C32" s="73"/>
      <c r="D32" s="73" t="s">
        <v>26</v>
      </c>
      <c r="E32" s="73"/>
      <c r="F32" s="93" t="s">
        <v>25</v>
      </c>
      <c r="G32" s="95"/>
      <c r="H32" s="73" t="s">
        <v>27</v>
      </c>
      <c r="I32" s="73"/>
      <c r="J32" s="73"/>
      <c r="K32" s="73"/>
      <c r="L32" s="73"/>
      <c r="M32" s="73"/>
    </row>
    <row r="33" spans="1:14" s="7" customFormat="1" ht="33" hidden="1" customHeight="1">
      <c r="A33" s="73"/>
      <c r="B33" s="73"/>
      <c r="C33" s="73"/>
      <c r="D33" s="66" t="s">
        <v>18</v>
      </c>
      <c r="E33" s="66" t="s">
        <v>19</v>
      </c>
      <c r="F33" s="66" t="s">
        <v>18</v>
      </c>
      <c r="G33" s="66" t="s">
        <v>7</v>
      </c>
      <c r="H33" s="66" t="s">
        <v>22</v>
      </c>
      <c r="I33" s="66" t="s">
        <v>19</v>
      </c>
      <c r="J33" s="66" t="s">
        <v>28</v>
      </c>
      <c r="K33" s="66" t="s">
        <v>24</v>
      </c>
      <c r="L33" s="93" t="s">
        <v>43</v>
      </c>
      <c r="M33" s="95"/>
    </row>
    <row r="34" spans="1:14" s="6" customFormat="1" ht="15.75" hidden="1">
      <c r="A34" s="122"/>
      <c r="B34" s="123">
        <v>2008</v>
      </c>
      <c r="C34" s="124"/>
      <c r="D34" s="126" t="s">
        <v>29</v>
      </c>
      <c r="E34" s="126" t="s">
        <v>29</v>
      </c>
      <c r="F34" s="126" t="s">
        <v>29</v>
      </c>
      <c r="G34" s="126" t="s">
        <v>29</v>
      </c>
      <c r="H34" s="126" t="s">
        <v>29</v>
      </c>
      <c r="I34" s="126" t="s">
        <v>29</v>
      </c>
      <c r="J34" s="126" t="s">
        <v>29</v>
      </c>
      <c r="K34" s="126" t="s">
        <v>29</v>
      </c>
      <c r="L34" s="138" t="s">
        <v>29</v>
      </c>
      <c r="M34" s="136"/>
      <c r="N34" s="139"/>
    </row>
    <row r="35" spans="1:14" s="6" customFormat="1" ht="15.75" hidden="1">
      <c r="A35" s="130"/>
      <c r="B35" s="123">
        <v>2009</v>
      </c>
      <c r="C35" s="124"/>
      <c r="D35" s="126" t="s">
        <v>29</v>
      </c>
      <c r="E35" s="126" t="s">
        <v>29</v>
      </c>
      <c r="F35" s="126" t="s">
        <v>29</v>
      </c>
      <c r="G35" s="126" t="s">
        <v>29</v>
      </c>
      <c r="H35" s="126" t="s">
        <v>29</v>
      </c>
      <c r="I35" s="126" t="s">
        <v>29</v>
      </c>
      <c r="J35" s="126" t="s">
        <v>29</v>
      </c>
      <c r="K35" s="126" t="s">
        <v>29</v>
      </c>
      <c r="L35" s="138" t="s">
        <v>29</v>
      </c>
      <c r="M35" s="136"/>
      <c r="N35" s="139"/>
    </row>
    <row r="36" spans="1:14" s="6" customFormat="1" ht="15.75" hidden="1">
      <c r="A36" s="131"/>
      <c r="B36" s="123">
        <v>2010</v>
      </c>
      <c r="C36" s="124"/>
      <c r="D36" s="126" t="s">
        <v>29</v>
      </c>
      <c r="E36" s="126" t="s">
        <v>29</v>
      </c>
      <c r="F36" s="126" t="s">
        <v>29</v>
      </c>
      <c r="G36" s="126" t="s">
        <v>29</v>
      </c>
      <c r="H36" s="126" t="s">
        <v>29</v>
      </c>
      <c r="I36" s="126" t="s">
        <v>29</v>
      </c>
      <c r="J36" s="126" t="s">
        <v>29</v>
      </c>
      <c r="K36" s="126" t="s">
        <v>29</v>
      </c>
      <c r="L36" s="138" t="s">
        <v>29</v>
      </c>
      <c r="M36" s="136"/>
      <c r="N36" s="139"/>
    </row>
    <row r="37" spans="1:14" s="27" customFormat="1" ht="23.25" hidden="1" customHeight="1">
      <c r="A37" s="23"/>
      <c r="B37" s="102" t="s">
        <v>128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26"/>
    </row>
    <row r="38" spans="1:14" s="4" customFormat="1" ht="15.75" hidden="1">
      <c r="A38" s="15"/>
      <c r="B38" s="34"/>
      <c r="C38" s="32"/>
      <c r="D38" s="34"/>
      <c r="E38" s="31"/>
      <c r="F38" s="31"/>
      <c r="G38" s="34"/>
      <c r="H38" s="32"/>
      <c r="I38" s="32"/>
      <c r="J38" s="32"/>
      <c r="K38" s="35"/>
      <c r="L38" s="32"/>
      <c r="M38" s="32"/>
    </row>
    <row r="39" spans="1:14" ht="28.5" customHeight="1">
      <c r="B39" s="45" t="str">
        <f>Nodrosinajums!B8</f>
        <v>Bērzaine</v>
      </c>
    </row>
    <row r="40" spans="1:14" s="7" customFormat="1" ht="15.75">
      <c r="A40" s="73" t="s">
        <v>1</v>
      </c>
      <c r="B40" s="73" t="s">
        <v>16</v>
      </c>
      <c r="C40" s="73"/>
      <c r="D40" s="117" t="s">
        <v>10</v>
      </c>
      <c r="E40" s="118"/>
      <c r="F40" s="118"/>
      <c r="G40" s="118"/>
      <c r="H40" s="119"/>
      <c r="I40" s="119"/>
      <c r="J40" s="119"/>
      <c r="K40" s="119"/>
      <c r="L40" s="119"/>
      <c r="M40" s="120"/>
    </row>
    <row r="41" spans="1:14" s="7" customFormat="1" ht="33" customHeight="1">
      <c r="A41" s="73"/>
      <c r="B41" s="73"/>
      <c r="C41" s="73"/>
      <c r="D41" s="73" t="s">
        <v>17</v>
      </c>
      <c r="E41" s="73"/>
      <c r="F41" s="93" t="s">
        <v>23</v>
      </c>
      <c r="G41" s="95"/>
      <c r="H41" s="73" t="s">
        <v>20</v>
      </c>
      <c r="I41" s="73"/>
      <c r="J41" s="73"/>
      <c r="K41" s="73"/>
      <c r="L41" s="73"/>
      <c r="M41" s="73"/>
    </row>
    <row r="42" spans="1:14" s="7" customFormat="1" ht="33" customHeight="1">
      <c r="A42" s="73"/>
      <c r="B42" s="73"/>
      <c r="C42" s="73"/>
      <c r="D42" s="66" t="s">
        <v>18</v>
      </c>
      <c r="E42" s="66" t="s">
        <v>19</v>
      </c>
      <c r="F42" s="66" t="s">
        <v>18</v>
      </c>
      <c r="G42" s="66" t="s">
        <v>7</v>
      </c>
      <c r="H42" s="66" t="s">
        <v>22</v>
      </c>
      <c r="I42" s="66" t="s">
        <v>19</v>
      </c>
      <c r="J42" s="66" t="s">
        <v>21</v>
      </c>
      <c r="K42" s="66" t="s">
        <v>24</v>
      </c>
      <c r="L42" s="93" t="s">
        <v>44</v>
      </c>
      <c r="M42" s="121"/>
    </row>
    <row r="43" spans="1:14" s="6" customFormat="1" ht="15.75">
      <c r="A43" s="122"/>
      <c r="B43" s="123">
        <v>2008</v>
      </c>
      <c r="C43" s="124"/>
      <c r="D43" s="126">
        <f>21.5*365</f>
        <v>7847.5</v>
      </c>
      <c r="E43" s="125">
        <f>D43/365</f>
        <v>21.5</v>
      </c>
      <c r="F43" s="133">
        <f>D43-H43</f>
        <v>1934.5</v>
      </c>
      <c r="G43" s="141">
        <f>F43/D43</f>
        <v>0.24651162790697675</v>
      </c>
      <c r="H43" s="133">
        <f>16.2*365</f>
        <v>5913</v>
      </c>
      <c r="I43" s="142">
        <f>H43/365</f>
        <v>16.2</v>
      </c>
      <c r="J43" s="133" t="s">
        <v>29</v>
      </c>
      <c r="K43" s="142" t="s">
        <v>29</v>
      </c>
      <c r="L43" s="143" t="s">
        <v>29</v>
      </c>
      <c r="M43" s="136"/>
    </row>
    <row r="44" spans="1:14" s="6" customFormat="1" ht="15.75">
      <c r="A44" s="130"/>
      <c r="B44" s="123">
        <v>2009</v>
      </c>
      <c r="C44" s="124"/>
      <c r="D44" s="126">
        <f>25.3*365</f>
        <v>9234.5</v>
      </c>
      <c r="E44" s="125">
        <f>D44/365</f>
        <v>25.3</v>
      </c>
      <c r="F44" s="133">
        <f>D44-H44</f>
        <v>2529.4499999999998</v>
      </c>
      <c r="G44" s="141">
        <f>F44/D44</f>
        <v>0.27391304347826084</v>
      </c>
      <c r="H44" s="133">
        <f>18.37*365</f>
        <v>6705.05</v>
      </c>
      <c r="I44" s="142">
        <f>H44/365</f>
        <v>18.37</v>
      </c>
      <c r="J44" s="133">
        <f>17.8*365</f>
        <v>6497</v>
      </c>
      <c r="K44" s="142">
        <f>J44/365/Nodrosinajums!F8*1000</f>
        <v>82.79069767441861</v>
      </c>
      <c r="L44" s="143">
        <f>(0.35+0.22)*365</f>
        <v>208.04999999999998</v>
      </c>
      <c r="M44" s="136"/>
    </row>
    <row r="45" spans="1:14" s="6" customFormat="1" ht="15.75">
      <c r="A45" s="131"/>
      <c r="B45" s="123">
        <v>2010</v>
      </c>
      <c r="C45" s="124"/>
      <c r="D45" s="124" t="s">
        <v>29</v>
      </c>
      <c r="E45" s="125" t="s">
        <v>29</v>
      </c>
      <c r="F45" s="133" t="s">
        <v>29</v>
      </c>
      <c r="G45" s="141" t="s">
        <v>29</v>
      </c>
      <c r="H45" s="133" t="s">
        <v>29</v>
      </c>
      <c r="I45" s="133" t="s">
        <v>29</v>
      </c>
      <c r="J45" s="133" t="s">
        <v>29</v>
      </c>
      <c r="K45" s="133" t="s">
        <v>29</v>
      </c>
      <c r="L45" s="143" t="s">
        <v>29</v>
      </c>
      <c r="M45" s="137"/>
    </row>
    <row r="46" spans="1:14" s="6" customFormat="1" ht="9" customHeight="1">
      <c r="A46" s="15"/>
      <c r="B46" s="21"/>
      <c r="C46" s="17"/>
      <c r="D46" s="18"/>
      <c r="E46" s="19"/>
      <c r="F46" s="20"/>
      <c r="G46" s="22"/>
      <c r="H46" s="20"/>
      <c r="I46" s="20"/>
      <c r="J46" s="20"/>
      <c r="K46" s="19"/>
      <c r="L46" s="20"/>
      <c r="M46" s="29"/>
    </row>
    <row r="47" spans="1:14" s="4" customFormat="1" ht="15.75" hidden="1">
      <c r="A47" s="15"/>
      <c r="B47" s="31"/>
      <c r="C47" s="32"/>
      <c r="D47" s="32"/>
      <c r="E47" s="31"/>
      <c r="F47" s="31"/>
      <c r="G47" s="33"/>
      <c r="H47" s="32"/>
      <c r="I47" s="32"/>
      <c r="J47" s="32"/>
      <c r="K47" s="33"/>
      <c r="L47" s="32"/>
      <c r="M47" s="32"/>
    </row>
    <row r="48" spans="1:14" s="6" customFormat="1" ht="5.25" customHeight="1">
      <c r="B48" s="5"/>
    </row>
    <row r="49" spans="1:14" s="7" customFormat="1" ht="15.75">
      <c r="A49" s="73" t="s">
        <v>1</v>
      </c>
      <c r="B49" s="73" t="s">
        <v>16</v>
      </c>
      <c r="C49" s="73"/>
      <c r="D49" s="117" t="s">
        <v>11</v>
      </c>
      <c r="E49" s="118"/>
      <c r="F49" s="118"/>
      <c r="G49" s="118"/>
      <c r="H49" s="119"/>
      <c r="I49" s="119"/>
      <c r="J49" s="119"/>
      <c r="K49" s="119"/>
      <c r="L49" s="119"/>
      <c r="M49" s="120"/>
    </row>
    <row r="50" spans="1:14" s="7" customFormat="1" ht="33" customHeight="1">
      <c r="A50" s="73"/>
      <c r="B50" s="73"/>
      <c r="C50" s="73"/>
      <c r="D50" s="73" t="s">
        <v>26</v>
      </c>
      <c r="E50" s="73"/>
      <c r="F50" s="93" t="s">
        <v>25</v>
      </c>
      <c r="G50" s="95"/>
      <c r="H50" s="73" t="s">
        <v>27</v>
      </c>
      <c r="I50" s="73"/>
      <c r="J50" s="73"/>
      <c r="K50" s="73"/>
      <c r="L50" s="73"/>
      <c r="M50" s="73"/>
    </row>
    <row r="51" spans="1:14" s="7" customFormat="1" ht="33" customHeight="1">
      <c r="A51" s="73"/>
      <c r="B51" s="73"/>
      <c r="C51" s="73"/>
      <c r="D51" s="66" t="s">
        <v>18</v>
      </c>
      <c r="E51" s="66" t="s">
        <v>19</v>
      </c>
      <c r="F51" s="66" t="s">
        <v>18</v>
      </c>
      <c r="G51" s="66" t="s">
        <v>7</v>
      </c>
      <c r="H51" s="66" t="s">
        <v>22</v>
      </c>
      <c r="I51" s="66" t="str">
        <f>+I42</f>
        <v>m3/dnn</v>
      </c>
      <c r="J51" s="66" t="s">
        <v>28</v>
      </c>
      <c r="K51" s="66" t="s">
        <v>24</v>
      </c>
      <c r="L51" s="93" t="s">
        <v>43</v>
      </c>
      <c r="M51" s="95"/>
    </row>
    <row r="52" spans="1:14" s="6" customFormat="1" ht="15.75">
      <c r="A52" s="122"/>
      <c r="B52" s="123">
        <v>2008</v>
      </c>
      <c r="C52" s="124"/>
      <c r="D52" s="143">
        <f>8.76*365</f>
        <v>3197.4</v>
      </c>
      <c r="E52" s="143">
        <f>D52/365</f>
        <v>8.76</v>
      </c>
      <c r="F52" s="143">
        <f>D52/100*13</f>
        <v>415.66199999999998</v>
      </c>
      <c r="G52" s="144">
        <f>F52/D52</f>
        <v>0.12999999999999998</v>
      </c>
      <c r="H52" s="143" t="s">
        <v>29</v>
      </c>
      <c r="I52" s="143" t="s">
        <v>29</v>
      </c>
      <c r="J52" s="143" t="s">
        <v>29</v>
      </c>
      <c r="K52" s="143" t="s">
        <v>29</v>
      </c>
      <c r="L52" s="143" t="str">
        <f>+L43</f>
        <v>nd</v>
      </c>
      <c r="M52" s="136"/>
      <c r="N52" s="139"/>
    </row>
    <row r="53" spans="1:14" s="6" customFormat="1" ht="15.75">
      <c r="A53" s="130"/>
      <c r="B53" s="123">
        <v>2009</v>
      </c>
      <c r="C53" s="124"/>
      <c r="D53" s="143">
        <f>11.06*365</f>
        <v>4036.9</v>
      </c>
      <c r="E53" s="143">
        <f>D53/365</f>
        <v>11.06</v>
      </c>
      <c r="F53" s="143">
        <f>D53/100*14</f>
        <v>565.16599999999994</v>
      </c>
      <c r="G53" s="144">
        <f>F53/D53</f>
        <v>0.13999999999999999</v>
      </c>
      <c r="H53" s="143" t="s">
        <v>29</v>
      </c>
      <c r="I53" s="143" t="s">
        <v>29</v>
      </c>
      <c r="J53" s="143" t="s">
        <v>29</v>
      </c>
      <c r="K53" s="143" t="s">
        <v>29</v>
      </c>
      <c r="L53" s="143" t="s">
        <v>29</v>
      </c>
      <c r="M53" s="136"/>
      <c r="N53" s="139"/>
    </row>
    <row r="54" spans="1:14" s="6" customFormat="1" ht="15.75">
      <c r="A54" s="131"/>
      <c r="B54" s="123">
        <v>2010</v>
      </c>
      <c r="C54" s="124"/>
      <c r="D54" s="123" t="s">
        <v>29</v>
      </c>
      <c r="E54" s="142" t="s">
        <v>29</v>
      </c>
      <c r="F54" s="133" t="s">
        <v>29</v>
      </c>
      <c r="G54" s="141" t="s">
        <v>29</v>
      </c>
      <c r="H54" s="143" t="s">
        <v>29</v>
      </c>
      <c r="I54" s="143" t="s">
        <v>29</v>
      </c>
      <c r="J54" s="143" t="s">
        <v>29</v>
      </c>
      <c r="K54" s="143" t="s">
        <v>29</v>
      </c>
      <c r="L54" s="143" t="s">
        <v>29</v>
      </c>
      <c r="M54" s="136"/>
      <c r="N54" s="139"/>
    </row>
    <row r="55" spans="1:14" s="27" customFormat="1" ht="24.75" customHeight="1">
      <c r="A55" s="23"/>
      <c r="B55" s="102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26"/>
    </row>
    <row r="56" spans="1:14" s="4" customFormat="1" ht="30.75" hidden="1" customHeight="1">
      <c r="A56" s="15"/>
      <c r="B56" s="44"/>
      <c r="C56" s="32"/>
      <c r="D56" s="34"/>
      <c r="E56" s="31"/>
      <c r="F56" s="31"/>
      <c r="G56" s="101"/>
      <c r="H56" s="145"/>
      <c r="I56" s="145"/>
      <c r="J56" s="145"/>
      <c r="K56" s="145"/>
      <c r="L56" s="145"/>
      <c r="M56" s="145"/>
    </row>
    <row r="57" spans="1:14" s="4" customFormat="1" ht="30" customHeight="1">
      <c r="A57" s="15"/>
      <c r="B57" s="46" t="str">
        <f>Nodrosinajums!B9</f>
        <v>Brandeļi</v>
      </c>
      <c r="C57" s="32"/>
      <c r="D57" s="34"/>
      <c r="E57" s="31"/>
      <c r="F57" s="31"/>
      <c r="G57" s="34"/>
      <c r="H57" s="32"/>
      <c r="I57" s="32"/>
      <c r="J57" s="32"/>
      <c r="K57" s="35"/>
      <c r="L57" s="32"/>
      <c r="M57" s="32"/>
    </row>
    <row r="58" spans="1:14" s="7" customFormat="1" ht="15.75" customHeight="1">
      <c r="A58" s="73" t="s">
        <v>1</v>
      </c>
      <c r="B58" s="73" t="s">
        <v>16</v>
      </c>
      <c r="C58" s="73"/>
      <c r="D58" s="117" t="s">
        <v>10</v>
      </c>
      <c r="E58" s="118"/>
      <c r="F58" s="118"/>
      <c r="G58" s="118"/>
      <c r="H58" s="118"/>
      <c r="I58" s="118"/>
      <c r="J58" s="118"/>
      <c r="K58" s="118"/>
      <c r="L58" s="118"/>
      <c r="M58" s="146"/>
    </row>
    <row r="59" spans="1:14" s="7" customFormat="1" ht="33" customHeight="1">
      <c r="A59" s="73"/>
      <c r="B59" s="73"/>
      <c r="C59" s="73"/>
      <c r="D59" s="73" t="s">
        <v>17</v>
      </c>
      <c r="E59" s="73"/>
      <c r="F59" s="93" t="s">
        <v>23</v>
      </c>
      <c r="G59" s="95"/>
      <c r="H59" s="73" t="s">
        <v>20</v>
      </c>
      <c r="I59" s="73"/>
      <c r="J59" s="73"/>
      <c r="K59" s="73"/>
      <c r="L59" s="73"/>
      <c r="M59" s="73"/>
    </row>
    <row r="60" spans="1:14" s="7" customFormat="1" ht="33" customHeight="1">
      <c r="A60" s="73"/>
      <c r="B60" s="73"/>
      <c r="C60" s="73"/>
      <c r="D60" s="66" t="s">
        <v>18</v>
      </c>
      <c r="E60" s="66" t="s">
        <v>19</v>
      </c>
      <c r="F60" s="66" t="s">
        <v>18</v>
      </c>
      <c r="G60" s="66" t="s">
        <v>7</v>
      </c>
      <c r="H60" s="66" t="s">
        <v>22</v>
      </c>
      <c r="I60" s="66" t="s">
        <v>19</v>
      </c>
      <c r="J60" s="66" t="s">
        <v>21</v>
      </c>
      <c r="K60" s="66" t="s">
        <v>24</v>
      </c>
      <c r="L60" s="93" t="s">
        <v>44</v>
      </c>
      <c r="M60" s="121"/>
    </row>
    <row r="61" spans="1:14" s="6" customFormat="1" ht="15.75">
      <c r="A61" s="147"/>
      <c r="B61" s="123">
        <v>2008</v>
      </c>
      <c r="C61" s="124"/>
      <c r="D61" s="124">
        <v>18837</v>
      </c>
      <c r="E61" s="125">
        <f>D61/365</f>
        <v>51.608219178082194</v>
      </c>
      <c r="F61" s="126">
        <f>D61-H61</f>
        <v>1000</v>
      </c>
      <c r="G61" s="127">
        <f>F61/D61</f>
        <v>5.3087009608748736E-2</v>
      </c>
      <c r="H61" s="126">
        <f>J61+L61</f>
        <v>17837</v>
      </c>
      <c r="I61" s="126">
        <f>H61/365</f>
        <v>48.868493150684934</v>
      </c>
      <c r="J61" s="126">
        <v>4860</v>
      </c>
      <c r="K61" s="125">
        <f>J61/365/Nodrosinajums!$F$9*1000</f>
        <v>53.260273972602739</v>
      </c>
      <c r="L61" s="148">
        <v>12977</v>
      </c>
      <c r="M61" s="136"/>
    </row>
    <row r="62" spans="1:14" s="6" customFormat="1" ht="15.75">
      <c r="A62" s="149"/>
      <c r="B62" s="123">
        <v>2009</v>
      </c>
      <c r="C62" s="124"/>
      <c r="D62" s="124">
        <v>15137</v>
      </c>
      <c r="E62" s="125">
        <f t="shared" ref="E62:E63" si="11">D62/365</f>
        <v>41.471232876712328</v>
      </c>
      <c r="F62" s="126">
        <f t="shared" ref="F62:F63" si="12">D62-H62</f>
        <v>0</v>
      </c>
      <c r="G62" s="127">
        <f t="shared" ref="G62:G63" si="13">F62/D62</f>
        <v>0</v>
      </c>
      <c r="H62" s="126">
        <f t="shared" ref="H62:H63" si="14">J62+L62</f>
        <v>15137</v>
      </c>
      <c r="I62" s="126">
        <f t="shared" ref="I62:I63" si="15">H62/365</f>
        <v>41.471232876712328</v>
      </c>
      <c r="J62" s="126">
        <v>4104</v>
      </c>
      <c r="K62" s="125">
        <f>J62/365/Nodrosinajums!$F$9*1000</f>
        <v>44.975342465753428</v>
      </c>
      <c r="L62" s="148">
        <v>11033</v>
      </c>
      <c r="M62" s="136"/>
    </row>
    <row r="63" spans="1:14" s="6" customFormat="1" ht="15.75">
      <c r="A63" s="150"/>
      <c r="B63" s="123">
        <v>2010</v>
      </c>
      <c r="C63" s="124"/>
      <c r="D63" s="132">
        <v>12878</v>
      </c>
      <c r="E63" s="125">
        <f t="shared" si="11"/>
        <v>35.282191780821918</v>
      </c>
      <c r="F63" s="126">
        <f t="shared" si="12"/>
        <v>0</v>
      </c>
      <c r="G63" s="127">
        <f t="shared" si="13"/>
        <v>0</v>
      </c>
      <c r="H63" s="126">
        <f t="shared" si="14"/>
        <v>12878</v>
      </c>
      <c r="I63" s="126">
        <f t="shared" si="15"/>
        <v>35.282191780821918</v>
      </c>
      <c r="J63" s="126">
        <v>3948</v>
      </c>
      <c r="K63" s="125">
        <f>J63/365/Nodrosinajums!$F$9*1000</f>
        <v>43.265753424657532</v>
      </c>
      <c r="L63" s="148">
        <v>8930</v>
      </c>
      <c r="M63" s="137"/>
    </row>
    <row r="64" spans="1:14" s="6" customFormat="1" ht="15.75">
      <c r="A64" s="15"/>
      <c r="B64" s="21"/>
      <c r="C64" s="17"/>
      <c r="D64" s="18"/>
      <c r="E64" s="19"/>
      <c r="F64" s="20"/>
      <c r="G64" s="22"/>
      <c r="H64" s="20"/>
      <c r="I64" s="20"/>
      <c r="J64" s="20"/>
      <c r="K64" s="19"/>
      <c r="L64" s="20"/>
      <c r="M64" s="29"/>
    </row>
    <row r="65" spans="1:14" s="27" customFormat="1" ht="3" customHeight="1">
      <c r="A65" s="23"/>
      <c r="B65" s="21"/>
      <c r="C65" s="25"/>
      <c r="D65" s="21"/>
      <c r="E65" s="28"/>
      <c r="F65" s="36"/>
      <c r="G65" s="37"/>
      <c r="H65" s="36"/>
      <c r="I65" s="36"/>
      <c r="J65" s="36"/>
      <c r="K65" s="28"/>
      <c r="L65" s="36"/>
      <c r="M65" s="38"/>
    </row>
    <row r="66" spans="1:14" s="4" customFormat="1" ht="15.75" hidden="1">
      <c r="A66" s="15"/>
      <c r="B66" s="32"/>
      <c r="C66" s="32"/>
      <c r="D66" s="32"/>
      <c r="E66" s="31"/>
      <c r="F66" s="33"/>
      <c r="G66" s="33"/>
      <c r="H66" s="32"/>
      <c r="I66" s="32"/>
      <c r="J66" s="32"/>
      <c r="K66" s="33"/>
      <c r="L66" s="32"/>
      <c r="M66" s="32"/>
    </row>
    <row r="67" spans="1:14" s="6" customFormat="1" ht="5.25" customHeight="1">
      <c r="B67" s="5"/>
    </row>
    <row r="68" spans="1:14" s="7" customFormat="1" ht="15.75">
      <c r="A68" s="73" t="s">
        <v>1</v>
      </c>
      <c r="B68" s="73" t="s">
        <v>16</v>
      </c>
      <c r="C68" s="73"/>
      <c r="D68" s="117" t="s">
        <v>11</v>
      </c>
      <c r="E68" s="118"/>
      <c r="F68" s="118"/>
      <c r="G68" s="118"/>
      <c r="H68" s="119"/>
      <c r="I68" s="119"/>
      <c r="J68" s="119"/>
      <c r="K68" s="119"/>
      <c r="L68" s="119"/>
      <c r="M68" s="120"/>
    </row>
    <row r="69" spans="1:14" s="7" customFormat="1" ht="33" customHeight="1">
      <c r="A69" s="73"/>
      <c r="B69" s="73"/>
      <c r="C69" s="73"/>
      <c r="D69" s="73" t="s">
        <v>26</v>
      </c>
      <c r="E69" s="73"/>
      <c r="F69" s="93" t="s">
        <v>25</v>
      </c>
      <c r="G69" s="95"/>
      <c r="H69" s="73" t="s">
        <v>27</v>
      </c>
      <c r="I69" s="73"/>
      <c r="J69" s="73"/>
      <c r="K69" s="73"/>
      <c r="L69" s="73"/>
      <c r="M69" s="73"/>
    </row>
    <row r="70" spans="1:14" s="7" customFormat="1" ht="33" customHeight="1">
      <c r="A70" s="73"/>
      <c r="B70" s="73"/>
      <c r="C70" s="73"/>
      <c r="D70" s="66" t="s">
        <v>18</v>
      </c>
      <c r="E70" s="66" t="s">
        <v>19</v>
      </c>
      <c r="F70" s="66" t="s">
        <v>18</v>
      </c>
      <c r="G70" s="66" t="s">
        <v>7</v>
      </c>
      <c r="H70" s="66" t="s">
        <v>22</v>
      </c>
      <c r="I70" s="66" t="s">
        <v>19</v>
      </c>
      <c r="J70" s="66" t="s">
        <v>28</v>
      </c>
      <c r="K70" s="66" t="s">
        <v>24</v>
      </c>
      <c r="L70" s="93" t="s">
        <v>43</v>
      </c>
      <c r="M70" s="95"/>
    </row>
    <row r="71" spans="1:14" s="6" customFormat="1" ht="15.75">
      <c r="A71" s="147"/>
      <c r="B71" s="123">
        <v>2008</v>
      </c>
      <c r="C71" s="124"/>
      <c r="D71" s="126">
        <v>14371</v>
      </c>
      <c r="E71" s="125">
        <f>D71/365</f>
        <v>39.372602739726027</v>
      </c>
      <c r="F71" s="126">
        <f>D71-H71</f>
        <v>0</v>
      </c>
      <c r="G71" s="151">
        <f>F71/D71</f>
        <v>0</v>
      </c>
      <c r="H71" s="126">
        <f>J71+L71</f>
        <v>14371</v>
      </c>
      <c r="I71" s="126">
        <f>H71/365</f>
        <v>39.372602739726027</v>
      </c>
      <c r="J71" s="126">
        <v>4860</v>
      </c>
      <c r="K71" s="125">
        <f>J71/365/Nodrosinajums!$J$9*1000</f>
        <v>53.260273972602739</v>
      </c>
      <c r="L71" s="148">
        <v>9511</v>
      </c>
      <c r="M71" s="136"/>
      <c r="N71" s="139"/>
    </row>
    <row r="72" spans="1:14" s="6" customFormat="1" ht="15.75">
      <c r="A72" s="149"/>
      <c r="B72" s="123">
        <v>2009</v>
      </c>
      <c r="C72" s="124"/>
      <c r="D72" s="126">
        <v>9643</v>
      </c>
      <c r="E72" s="125">
        <f>D72/365</f>
        <v>26.419178082191781</v>
      </c>
      <c r="F72" s="126">
        <f t="shared" ref="F72:F73" si="16">D72-H72</f>
        <v>0</v>
      </c>
      <c r="G72" s="151">
        <f t="shared" ref="G72:G73" si="17">F72/D72</f>
        <v>0</v>
      </c>
      <c r="H72" s="126">
        <f t="shared" ref="H72:H73" si="18">J72+L72</f>
        <v>9643</v>
      </c>
      <c r="I72" s="126">
        <f t="shared" ref="I72:I73" si="19">H72/365</f>
        <v>26.419178082191781</v>
      </c>
      <c r="J72" s="126">
        <v>4104</v>
      </c>
      <c r="K72" s="125">
        <f>J72/365/Nodrosinajums!$J$9*1000</f>
        <v>44.975342465753428</v>
      </c>
      <c r="L72" s="148">
        <v>5539</v>
      </c>
      <c r="M72" s="136"/>
      <c r="N72" s="139"/>
    </row>
    <row r="73" spans="1:14" s="6" customFormat="1" ht="15.75">
      <c r="A73" s="150"/>
      <c r="B73" s="123">
        <v>2010</v>
      </c>
      <c r="C73" s="124"/>
      <c r="D73" s="126">
        <v>9671</v>
      </c>
      <c r="E73" s="125">
        <f>D73/365</f>
        <v>26.495890410958904</v>
      </c>
      <c r="F73" s="126">
        <f t="shared" si="16"/>
        <v>0</v>
      </c>
      <c r="G73" s="151">
        <f t="shared" si="17"/>
        <v>0</v>
      </c>
      <c r="H73" s="126">
        <f t="shared" si="18"/>
        <v>9671</v>
      </c>
      <c r="I73" s="126">
        <f t="shared" si="19"/>
        <v>26.495890410958904</v>
      </c>
      <c r="J73" s="126">
        <v>3948</v>
      </c>
      <c r="K73" s="125">
        <f>J73/365/Nodrosinajums!$J$9*1000</f>
        <v>43.265753424657532</v>
      </c>
      <c r="L73" s="148">
        <v>5723</v>
      </c>
      <c r="M73" s="136"/>
      <c r="N73" s="139"/>
    </row>
    <row r="74" spans="1:14" s="27" customFormat="1" ht="18" customHeight="1">
      <c r="A74" s="23"/>
      <c r="B74" s="21" t="s">
        <v>107</v>
      </c>
      <c r="C74" s="21"/>
      <c r="D74" s="71"/>
      <c r="E74" s="63"/>
      <c r="F74" s="63"/>
      <c r="G74" s="63"/>
      <c r="H74" s="63"/>
      <c r="I74" s="63"/>
      <c r="J74" s="63"/>
      <c r="K74" s="63"/>
      <c r="L74" s="63"/>
      <c r="M74" s="63"/>
      <c r="N74" s="26"/>
    </row>
    <row r="75" spans="1:14" s="4" customFormat="1" ht="15.75" hidden="1">
      <c r="A75" s="15"/>
      <c r="B75" s="34"/>
      <c r="C75" s="32"/>
      <c r="D75" s="34"/>
      <c r="E75" s="31"/>
      <c r="F75" s="31"/>
      <c r="G75" s="33"/>
      <c r="H75" s="32"/>
      <c r="I75" s="32"/>
      <c r="J75" s="32"/>
      <c r="K75" s="35"/>
      <c r="L75" s="32"/>
      <c r="M75" s="32"/>
    </row>
    <row r="76" spans="1:14" s="27" customFormat="1" ht="18" hidden="1" customHeight="1">
      <c r="A76" s="23"/>
      <c r="B76" s="24"/>
      <c r="C76" s="25"/>
      <c r="D76" s="103"/>
      <c r="E76" s="104"/>
      <c r="F76" s="104"/>
      <c r="G76" s="104"/>
      <c r="H76" s="104"/>
      <c r="I76" s="104"/>
      <c r="J76" s="104"/>
      <c r="K76" s="104"/>
      <c r="L76" s="104"/>
      <c r="M76" s="104"/>
      <c r="N76" s="26"/>
    </row>
    <row r="77" spans="1:14" s="4" customFormat="1" ht="15.75">
      <c r="A77" s="15"/>
      <c r="B77" s="21"/>
      <c r="C77" s="32"/>
      <c r="D77" s="34"/>
      <c r="E77" s="31"/>
      <c r="F77" s="31"/>
      <c r="G77" s="33"/>
      <c r="H77" s="32"/>
      <c r="I77" s="32"/>
      <c r="J77" s="32"/>
      <c r="K77" s="35"/>
      <c r="L77" s="32"/>
      <c r="M77" s="32"/>
    </row>
  </sheetData>
  <mergeCells count="85">
    <mergeCell ref="B55:M55"/>
    <mergeCell ref="D49:M49"/>
    <mergeCell ref="D50:E50"/>
    <mergeCell ref="F50:G50"/>
    <mergeCell ref="H50:M50"/>
    <mergeCell ref="L51:M51"/>
    <mergeCell ref="A16:A18"/>
    <mergeCell ref="A22:A24"/>
    <mergeCell ref="B22:B24"/>
    <mergeCell ref="C22:C24"/>
    <mergeCell ref="D22:M22"/>
    <mergeCell ref="D23:E23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H32:M32"/>
    <mergeCell ref="L33:M33"/>
    <mergeCell ref="L24:M24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B10:M10"/>
    <mergeCell ref="B28:L28"/>
    <mergeCell ref="D76:M76"/>
    <mergeCell ref="A25:A27"/>
    <mergeCell ref="A34:A36"/>
    <mergeCell ref="A40:A42"/>
    <mergeCell ref="B40:B42"/>
    <mergeCell ref="C40:C42"/>
    <mergeCell ref="D40:M40"/>
    <mergeCell ref="D41:E41"/>
    <mergeCell ref="F41:G41"/>
    <mergeCell ref="H41:M41"/>
    <mergeCell ref="A31:A33"/>
    <mergeCell ref="B31:B33"/>
    <mergeCell ref="C31:C33"/>
    <mergeCell ref="D31:M31"/>
    <mergeCell ref="D32:E32"/>
    <mergeCell ref="F32:G32"/>
    <mergeCell ref="A71:A73"/>
    <mergeCell ref="A58:A60"/>
    <mergeCell ref="B58:B60"/>
    <mergeCell ref="C58:C60"/>
    <mergeCell ref="D58:M58"/>
    <mergeCell ref="D59:E59"/>
    <mergeCell ref="F59:G59"/>
    <mergeCell ref="H59:M59"/>
    <mergeCell ref="L60:M60"/>
    <mergeCell ref="A61:A63"/>
    <mergeCell ref="G56:M56"/>
    <mergeCell ref="B37:M37"/>
    <mergeCell ref="A68:A70"/>
    <mergeCell ref="B68:B70"/>
    <mergeCell ref="C68:C70"/>
    <mergeCell ref="D68:M68"/>
    <mergeCell ref="D69:E69"/>
    <mergeCell ref="F69:G69"/>
    <mergeCell ref="H69:M69"/>
    <mergeCell ref="L70:M70"/>
    <mergeCell ref="A52:A54"/>
    <mergeCell ref="A49:A51"/>
    <mergeCell ref="L42:M42"/>
    <mergeCell ref="A43:A45"/>
    <mergeCell ref="B49:B51"/>
    <mergeCell ref="C49:C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3" manualBreakCount="3">
    <brk id="20" max="16383" man="1"/>
    <brk id="38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topLeftCell="A8" workbookViewId="0">
      <selection activeCell="A8" sqref="A8"/>
    </sheetView>
  </sheetViews>
  <sheetFormatPr defaultRowHeight="15.75"/>
  <cols>
    <col min="1" max="1" width="6.42578125" style="48" customWidth="1"/>
    <col min="2" max="2" width="13.28515625" style="48" customWidth="1"/>
    <col min="3" max="7" width="17.28515625" style="48" customWidth="1"/>
    <col min="8" max="8" width="19" style="48" customWidth="1"/>
    <col min="9" max="16384" width="9.140625" style="48"/>
  </cols>
  <sheetData>
    <row r="1" spans="1:8" s="8" customFormat="1" ht="18.75">
      <c r="A1" s="85" t="s">
        <v>58</v>
      </c>
      <c r="B1" s="85"/>
      <c r="C1" s="85"/>
      <c r="D1" s="85"/>
      <c r="E1" s="85"/>
    </row>
    <row r="2" spans="1:8" s="8" customFormat="1" ht="18.75">
      <c r="A2" s="9" t="str">
        <f>+'U-K-apjomi'!B2</f>
        <v>Kocēnu novads</v>
      </c>
      <c r="B2" s="47"/>
      <c r="C2" s="47"/>
      <c r="D2" s="47"/>
      <c r="E2" s="47"/>
    </row>
    <row r="3" spans="1:8" s="7" customFormat="1" ht="30" customHeight="1">
      <c r="A3" s="73" t="s">
        <v>0</v>
      </c>
      <c r="B3" s="73" t="s">
        <v>1</v>
      </c>
      <c r="C3" s="73" t="s">
        <v>51</v>
      </c>
      <c r="D3" s="73"/>
      <c r="E3" s="73"/>
      <c r="F3" s="73" t="s">
        <v>60</v>
      </c>
      <c r="G3" s="73"/>
      <c r="H3" s="73"/>
    </row>
    <row r="4" spans="1:8" s="8" customFormat="1" ht="21.75" customHeight="1">
      <c r="A4" s="74"/>
      <c r="B4" s="108"/>
      <c r="C4" s="73" t="s">
        <v>52</v>
      </c>
      <c r="D4" s="73" t="s">
        <v>53</v>
      </c>
      <c r="E4" s="73" t="s">
        <v>54</v>
      </c>
      <c r="F4" s="73" t="s">
        <v>55</v>
      </c>
      <c r="G4" s="73" t="s">
        <v>56</v>
      </c>
      <c r="H4" s="73" t="s">
        <v>57</v>
      </c>
    </row>
    <row r="5" spans="1:8" s="8" customFormat="1" ht="6" customHeight="1">
      <c r="A5" s="108"/>
      <c r="B5" s="108"/>
      <c r="C5" s="107"/>
      <c r="D5" s="107"/>
      <c r="E5" s="107"/>
      <c r="F5" s="107"/>
      <c r="G5" s="107"/>
      <c r="H5" s="107"/>
    </row>
    <row r="6" spans="1:8" s="8" customFormat="1" ht="63">
      <c r="A6" s="39">
        <v>1</v>
      </c>
      <c r="B6" s="40" t="str">
        <f>+Nodrosinajums!B6</f>
        <v>Zilākalns</v>
      </c>
      <c r="C6" s="59" t="s">
        <v>29</v>
      </c>
      <c r="D6" s="58" t="s">
        <v>85</v>
      </c>
      <c r="E6" s="58" t="s">
        <v>87</v>
      </c>
      <c r="F6" s="58" t="s">
        <v>86</v>
      </c>
      <c r="G6" s="58" t="s">
        <v>83</v>
      </c>
      <c r="H6" s="58" t="s">
        <v>84</v>
      </c>
    </row>
    <row r="7" spans="1:8" s="8" customFormat="1" ht="77.25" customHeight="1">
      <c r="A7" s="65">
        <v>2</v>
      </c>
      <c r="B7" s="64" t="str">
        <f>+Nodrosinajums!B7</f>
        <v>Dauguļi</v>
      </c>
      <c r="C7" s="65" t="s">
        <v>29</v>
      </c>
      <c r="D7" s="57" t="s">
        <v>120</v>
      </c>
      <c r="E7" s="57" t="s">
        <v>120</v>
      </c>
      <c r="F7" s="64" t="s">
        <v>123</v>
      </c>
      <c r="G7" s="64" t="s">
        <v>121</v>
      </c>
      <c r="H7" s="64" t="s">
        <v>122</v>
      </c>
    </row>
    <row r="8" spans="1:8" s="8" customFormat="1" ht="168" customHeight="1">
      <c r="A8" s="59">
        <v>3</v>
      </c>
      <c r="B8" s="58" t="str">
        <f>+Nodrosinajums!B8</f>
        <v>Bērzaine</v>
      </c>
      <c r="C8" s="59" t="s">
        <v>96</v>
      </c>
      <c r="D8" s="58" t="s">
        <v>85</v>
      </c>
      <c r="E8" s="58" t="s">
        <v>85</v>
      </c>
      <c r="F8" s="58" t="s">
        <v>103</v>
      </c>
      <c r="G8" s="58" t="s">
        <v>94</v>
      </c>
      <c r="H8" s="58" t="s">
        <v>95</v>
      </c>
    </row>
    <row r="9" spans="1:8" s="8" customFormat="1" ht="78.75">
      <c r="A9" s="59">
        <v>4</v>
      </c>
      <c r="B9" s="58" t="str">
        <f>+Nodrosinajums!B9</f>
        <v>Brandeļi</v>
      </c>
      <c r="C9" s="57" t="s">
        <v>59</v>
      </c>
      <c r="D9" s="57" t="s">
        <v>109</v>
      </c>
      <c r="E9" s="57" t="s">
        <v>59</v>
      </c>
      <c r="F9" s="58" t="s">
        <v>110</v>
      </c>
      <c r="G9" s="58" t="s">
        <v>108</v>
      </c>
      <c r="H9" s="58" t="s">
        <v>75</v>
      </c>
    </row>
    <row r="10" spans="1:8" s="6" customFormat="1"/>
    <row r="11" spans="1:8" s="6" customFormat="1"/>
    <row r="12" spans="1:8" s="6" customFormat="1"/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sqref="A1:E1"/>
    </sheetView>
  </sheetViews>
  <sheetFormatPr defaultRowHeight="15.75" outlineLevelRow="1"/>
  <cols>
    <col min="1" max="1" width="6.42578125" style="48" customWidth="1"/>
    <col min="2" max="2" width="13.28515625" style="48" customWidth="1"/>
    <col min="3" max="3" width="18" style="48" customWidth="1"/>
    <col min="4" max="8" width="16.140625" style="48" customWidth="1"/>
    <col min="9" max="9" width="25" style="55" customWidth="1"/>
    <col min="10" max="16384" width="9.140625" style="48"/>
  </cols>
  <sheetData>
    <row r="1" spans="1:9" s="8" customFormat="1" ht="18.75">
      <c r="A1" s="85" t="s">
        <v>61</v>
      </c>
      <c r="B1" s="85"/>
      <c r="C1" s="85"/>
      <c r="D1" s="85"/>
      <c r="E1" s="85"/>
      <c r="I1" s="54"/>
    </row>
    <row r="2" spans="1:9" s="8" customFormat="1" ht="18.75">
      <c r="A2" s="9" t="str">
        <f>+Kvalitate!A2</f>
        <v>Kocēnu novads</v>
      </c>
      <c r="B2" s="47"/>
      <c r="C2" s="47"/>
      <c r="D2" s="47"/>
      <c r="E2" s="47"/>
      <c r="I2" s="54"/>
    </row>
    <row r="3" spans="1:9" s="7" customFormat="1" ht="30" customHeight="1">
      <c r="A3" s="73" t="s">
        <v>0</v>
      </c>
      <c r="B3" s="73" t="s">
        <v>1</v>
      </c>
      <c r="C3" s="73" t="s">
        <v>62</v>
      </c>
      <c r="D3" s="73"/>
      <c r="E3" s="73"/>
      <c r="F3" s="73" t="s">
        <v>63</v>
      </c>
      <c r="G3" s="73"/>
      <c r="H3" s="73"/>
      <c r="I3" s="109" t="s">
        <v>68</v>
      </c>
    </row>
    <row r="4" spans="1:9" s="8" customFormat="1" ht="21.75" customHeight="1">
      <c r="A4" s="74"/>
      <c r="B4" s="108"/>
      <c r="C4" s="73" t="s">
        <v>64</v>
      </c>
      <c r="D4" s="73" t="s">
        <v>53</v>
      </c>
      <c r="E4" s="73" t="s">
        <v>65</v>
      </c>
      <c r="F4" s="73" t="s">
        <v>66</v>
      </c>
      <c r="G4" s="73" t="s">
        <v>65</v>
      </c>
      <c r="H4" s="73" t="s">
        <v>67</v>
      </c>
      <c r="I4" s="110"/>
    </row>
    <row r="5" spans="1:9" s="8" customFormat="1" ht="6" customHeight="1">
      <c r="A5" s="108"/>
      <c r="B5" s="108"/>
      <c r="C5" s="107"/>
      <c r="D5" s="107"/>
      <c r="E5" s="107"/>
      <c r="F5" s="107"/>
      <c r="G5" s="107"/>
      <c r="H5" s="107"/>
      <c r="I5" s="110"/>
    </row>
    <row r="6" spans="1:9" s="8" customFormat="1" ht="129" customHeight="1">
      <c r="A6" s="39">
        <v>1</v>
      </c>
      <c r="B6" s="40" t="str">
        <f>+Kvalitate!B6</f>
        <v>Zilākalns</v>
      </c>
      <c r="C6" s="49" t="s">
        <v>88</v>
      </c>
      <c r="D6" s="49" t="s">
        <v>89</v>
      </c>
      <c r="E6" s="49" t="s">
        <v>90</v>
      </c>
      <c r="F6" s="49" t="s">
        <v>91</v>
      </c>
      <c r="G6" s="49" t="s">
        <v>92</v>
      </c>
      <c r="H6" s="59" t="s">
        <v>71</v>
      </c>
      <c r="I6" s="50" t="s">
        <v>130</v>
      </c>
    </row>
    <row r="7" spans="1:9" s="8" customFormat="1" ht="93.75" customHeight="1">
      <c r="A7" s="65">
        <v>2</v>
      </c>
      <c r="B7" s="64" t="str">
        <f>+Kvalitate!B7</f>
        <v>Dauguļi</v>
      </c>
      <c r="C7" s="72" t="s">
        <v>119</v>
      </c>
      <c r="D7" s="72" t="s">
        <v>118</v>
      </c>
      <c r="E7" s="72" t="s">
        <v>117</v>
      </c>
      <c r="F7" s="49" t="s">
        <v>29</v>
      </c>
      <c r="G7" s="72" t="s">
        <v>124</v>
      </c>
      <c r="H7" s="72" t="s">
        <v>71</v>
      </c>
      <c r="I7" s="72" t="s">
        <v>29</v>
      </c>
    </row>
    <row r="8" spans="1:9" s="8" customFormat="1" ht="336.75" customHeight="1" outlineLevel="1">
      <c r="A8" s="59">
        <v>3</v>
      </c>
      <c r="B8" s="58" t="str">
        <f>+Kvalitate!B8</f>
        <v>Bērzaine</v>
      </c>
      <c r="C8" s="62" t="s">
        <v>102</v>
      </c>
      <c r="D8" s="62" t="s">
        <v>100</v>
      </c>
      <c r="E8" s="62" t="s">
        <v>99</v>
      </c>
      <c r="F8" s="62" t="s">
        <v>97</v>
      </c>
      <c r="G8" s="62" t="s">
        <v>98</v>
      </c>
      <c r="H8" s="49" t="s">
        <v>71</v>
      </c>
      <c r="I8" s="50" t="s">
        <v>101</v>
      </c>
    </row>
    <row r="9" spans="1:9" s="8" customFormat="1" ht="141.75">
      <c r="A9" s="59">
        <v>4</v>
      </c>
      <c r="B9" s="58" t="str">
        <f>+Kvalitate!B9</f>
        <v>Brandeļi</v>
      </c>
      <c r="C9" s="49" t="s">
        <v>113</v>
      </c>
      <c r="D9" s="49" t="s">
        <v>72</v>
      </c>
      <c r="E9" s="57" t="s">
        <v>114</v>
      </c>
      <c r="F9" s="49" t="s">
        <v>111</v>
      </c>
      <c r="G9" s="49" t="s">
        <v>112</v>
      </c>
      <c r="H9" s="49" t="s">
        <v>71</v>
      </c>
      <c r="I9" s="50" t="s">
        <v>116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2012-01-27T09:18:50Z</cp:lastPrinted>
  <dcterms:created xsi:type="dcterms:W3CDTF">2011-12-13T13:06:12Z</dcterms:created>
  <dcterms:modified xsi:type="dcterms:W3CDTF">2012-01-27T09:23:59Z</dcterms:modified>
</cp:coreProperties>
</file>