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L18" i="3"/>
  <c r="L17"/>
  <c r="H17" s="1"/>
  <c r="F17" s="1"/>
  <c r="G17" s="1"/>
  <c r="L16"/>
  <c r="L9"/>
  <c r="H9" s="1"/>
  <c r="L8"/>
  <c r="H8" s="1"/>
  <c r="L7"/>
  <c r="H7" s="1"/>
  <c r="I7" s="1"/>
  <c r="H18"/>
  <c r="I18" s="1"/>
  <c r="H16"/>
  <c r="F16" s="1"/>
  <c r="G16" s="1"/>
  <c r="K17"/>
  <c r="K18"/>
  <c r="K16"/>
  <c r="K9"/>
  <c r="K8"/>
  <c r="K7"/>
  <c r="A2" i="5"/>
  <c r="A2" i="4"/>
  <c r="B14" i="1"/>
  <c r="I17" i="3" l="1"/>
  <c r="I16"/>
  <c r="F8"/>
  <c r="G8" s="1"/>
  <c r="I8"/>
  <c r="I9"/>
  <c r="F9"/>
  <c r="G9" s="1"/>
  <c r="F7"/>
  <c r="G7" s="1"/>
  <c r="F18"/>
  <c r="G18" s="1"/>
  <c r="E17"/>
  <c r="E18"/>
  <c r="E16"/>
  <c r="K6" i="1"/>
  <c r="I6"/>
  <c r="G6"/>
  <c r="B3" i="3"/>
  <c r="B2"/>
  <c r="A2"/>
  <c r="B6" i="4"/>
  <c r="B6" i="5" s="1"/>
  <c r="I15" i="3"/>
  <c r="B1"/>
  <c r="E8"/>
  <c r="E7"/>
  <c r="M6" i="1"/>
  <c r="B5" i="2"/>
  <c r="E9" i="3" l="1"/>
  <c r="A2" i="2"/>
</calcChain>
</file>

<file path=xl/sharedStrings.xml><?xml version="1.0" encoding="utf-8"?>
<sst xmlns="http://schemas.openxmlformats.org/spreadsheetml/2006/main" count="121" uniqueCount="82">
  <si>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</si>
  <si>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</si>
  <si>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</si>
  <si>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</si>
  <si>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</si>
  <si>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</si>
  <si>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</si>
  <si>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</si>
  <si>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</si>
  <si>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</si>
  <si>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</si>
  <si>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</si>
  <si>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</si>
  <si>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</si>
  <si>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</si>
  <si>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</si>
  <si>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</si>
  <si>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</si>
  <si>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</si>
  <si>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</si>
  <si>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</si>
  <si>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</si>
  <si>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</si>
  <si>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</si>
  <si>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</si>
  <si>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</si>
  <si>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</si>
  <si>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</si>
  <si>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</si>
  <si>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</si>
  <si>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</si>
  <si>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</si>
  <si>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</si>
  <si>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</si>
  <si>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</si>
  <si>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</si>
  <si>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</si>
  <si>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</si>
  <si>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</si>
  <si>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</si>
  <si>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</si>
  <si>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</si>
  <si>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Iedzī-votāji</t>
  </si>
  <si>
    <t>Uzņē-mumi</t>
  </si>
  <si>
    <t>Uzņē-mumu skaits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</si>
  <si>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</si>
  <si>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</si>
  <si>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</si>
  <si>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</si>
  <si>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</si>
  <si>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</si>
  <si>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</si>
  <si>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</si>
  <si>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</si>
  <si>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</si>
  <si>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</si>
  <si>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</si>
  <si>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</si>
  <si>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</si>
  <si>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</si>
  <si>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</si>
  <si>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</si>
  <si>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</si>
  <si>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Maksājumu iekasēšana</t>
  </si>
  <si>
    <t>Respondents</t>
  </si>
  <si>
    <t>Piezīme: Dati nav patiesi, nav norādīta infiltrācija</t>
  </si>
  <si>
    <t>Dzērbene</t>
  </si>
  <si>
    <t>Vecpiebalgas novads</t>
  </si>
  <si>
    <t>SIA "Dzērbenes siltums" valdes priekšsēdētājs Jānis Ķirķelis, tālr. 64170534</t>
  </si>
  <si>
    <t>U, K</t>
  </si>
  <si>
    <t xml:space="preserve">atbilst normat. </t>
  </si>
  <si>
    <t>Pašvaldības SIA</t>
  </si>
  <si>
    <t>SIA "Dzērbenes siltums"</t>
  </si>
  <si>
    <t>Šķesterupīte</t>
  </si>
  <si>
    <t>Dūņas izmanto lauksaimniecības zemju mēslošanā</t>
  </si>
  <si>
    <t>1 urbums: P500209, q = 80 m3/dnn; tehniskais stāvoklis - labs</t>
  </si>
  <si>
    <t xml:space="preserve">Ir USS, Aqua Ferrum sērijas spiediena filtri; ražība 14 - 16 m3/h; q = 80 m3/dnn; tehniskais stāvoklis - labs. </t>
  </si>
  <si>
    <t>L = 6,46 km, d = 25 - 100 mm; materiāli - tērauds, ķets, polietilēns, tehn.stāvoklis - apmierinošs</t>
  </si>
  <si>
    <t>BIO - 80. Tehn.stāvoklis - labs</t>
  </si>
  <si>
    <t>L = 5,557 km, d = 100 - 200 mm, materiāli : keramika, tērauds, tehniskais stāvoklis - apmierinošs</t>
  </si>
  <si>
    <t>2 KSS. Tehn. Stāvoklis - apmierinošs</t>
  </si>
  <si>
    <t>Ūdenstorņa demontāža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</si>
</sst>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12"/>
      <color theme="1"/>
      <name val="Times New Roman"/>
      <family val="1"/>
    </font>
    <font>
      <sz val="12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vertical="top" wrapText="1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left"/>
    </xf>
    <xf numFmtId="0" fontId="8" fillId="0" borderId="0" xfId="0" applyFont="1" applyFill="1" applyAlignment="1">
      <alignment vertical="top" wrapText="1"/>
    </xf>
    <xf numFmtId="0" fontId="2" fillId="0" borderId="0" xfId="0" applyFont="1"/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9" fillId="0" borderId="1" xfId="0" applyFont="1" applyFill="1" applyBorder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vertical="top"/>
    </xf>
    <xf numFmtId="0" fontId="0" fillId="0" borderId="12" xfId="0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10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2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4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Fill="1" applyBorder="1" applyAlignment="1">
      <alignment wrapText="1"/>
    </xf>
    <xf numFmtId="0" fontId="6" fillId="0" borderId="8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2" fillId="0" borderId="0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4" fontId="2" fillId="0" borderId="1" xfId="0" applyNumberFormat="1" applyFont="1" applyFill="1" applyBorder="1"/>
    <xf numFmtId="1" fontId="2" fillId="0" borderId="1" xfId="0" applyNumberFormat="1" applyFont="1" applyFill="1" applyBorder="1"/>
    <xf numFmtId="10" fontId="2" fillId="0" borderId="1" xfId="0" applyNumberFormat="1" applyFont="1" applyFill="1" applyBorder="1"/>
    <xf numFmtId="1" fontId="2" fillId="0" borderId="4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workbookViewId="0">
      <selection activeCell="A7" sqref="A7:XFD9"/>
    </sheetView>
  </sheetViews>
  <sheetFormatPr defaultRowHeight="15.75"/>
  <cols>
    <col min="1" max="1" width="6" style="8" customWidth="1"/>
    <col min="2" max="2" width="19.140625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65" t="s">
        <v>31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18.75">
      <c r="A2" s="9" t="s">
        <v>67</v>
      </c>
    </row>
    <row r="3" spans="1:13" s="7" customFormat="1" ht="36" customHeight="1">
      <c r="A3" s="66" t="s">
        <v>0</v>
      </c>
      <c r="B3" s="66" t="s">
        <v>1</v>
      </c>
      <c r="C3" s="66" t="s">
        <v>2</v>
      </c>
      <c r="D3" s="66"/>
      <c r="E3" s="66"/>
      <c r="F3" s="66" t="s">
        <v>3</v>
      </c>
      <c r="G3" s="66"/>
      <c r="H3" s="66"/>
      <c r="I3" s="66"/>
      <c r="J3" s="66" t="s">
        <v>8</v>
      </c>
      <c r="K3" s="66"/>
      <c r="L3" s="66"/>
      <c r="M3" s="66"/>
    </row>
    <row r="4" spans="1:13" ht="31.5" customHeight="1">
      <c r="A4" s="70"/>
      <c r="B4" s="71"/>
      <c r="C4" s="67" t="s">
        <v>28</v>
      </c>
      <c r="D4" s="67" t="s">
        <v>29</v>
      </c>
      <c r="E4" s="67" t="s">
        <v>30</v>
      </c>
      <c r="F4" s="67" t="s">
        <v>4</v>
      </c>
      <c r="G4" s="67"/>
      <c r="H4" s="68" t="s">
        <v>5</v>
      </c>
      <c r="I4" s="69"/>
      <c r="J4" s="67" t="s">
        <v>4</v>
      </c>
      <c r="K4" s="67"/>
      <c r="L4" s="68" t="s">
        <v>5</v>
      </c>
      <c r="M4" s="69"/>
    </row>
    <row r="5" spans="1:13">
      <c r="A5" s="71"/>
      <c r="B5" s="72"/>
      <c r="C5" s="73"/>
      <c r="D5" s="74"/>
      <c r="E5" s="74"/>
      <c r="F5" s="25" t="s">
        <v>6</v>
      </c>
      <c r="G5" s="25" t="s">
        <v>7</v>
      </c>
      <c r="H5" s="25" t="s">
        <v>6</v>
      </c>
      <c r="I5" s="25" t="s">
        <v>7</v>
      </c>
      <c r="J5" s="25" t="s">
        <v>6</v>
      </c>
      <c r="K5" s="25" t="s">
        <v>7</v>
      </c>
      <c r="L5" s="25" t="s">
        <v>6</v>
      </c>
      <c r="M5" s="25" t="s">
        <v>7</v>
      </c>
    </row>
    <row r="6" spans="1:13">
      <c r="A6" s="63">
        <v>1</v>
      </c>
      <c r="B6" s="101" t="s">
        <v>66</v>
      </c>
      <c r="C6" s="102">
        <v>693</v>
      </c>
      <c r="D6" s="64">
        <v>1100</v>
      </c>
      <c r="E6" s="62">
        <v>350</v>
      </c>
      <c r="F6" s="62">
        <v>350</v>
      </c>
      <c r="G6" s="10">
        <f>F6/D6</f>
        <v>0.31818181818181818</v>
      </c>
      <c r="H6" s="63">
        <v>350</v>
      </c>
      <c r="I6" s="10">
        <f>H6/D6</f>
        <v>0.31818181818181818</v>
      </c>
      <c r="J6" s="62">
        <v>350</v>
      </c>
      <c r="K6" s="10">
        <f>J6/D6</f>
        <v>0.31818181818181818</v>
      </c>
      <c r="L6" s="63">
        <v>350</v>
      </c>
      <c r="M6" s="11">
        <f>L6/D6</f>
        <v>0.31818181818181818</v>
      </c>
    </row>
    <row r="7" spans="1:13" ht="18.75" hidden="1" customHeight="1">
      <c r="A7" s="39"/>
      <c r="B7" s="100"/>
      <c r="C7" s="100"/>
      <c r="D7" s="80"/>
      <c r="E7" s="80"/>
      <c r="F7" s="80"/>
      <c r="G7" s="80"/>
      <c r="H7" s="80"/>
      <c r="I7" s="80"/>
      <c r="J7" s="80"/>
      <c r="K7" s="80"/>
      <c r="L7" s="80"/>
      <c r="M7" s="41"/>
    </row>
    <row r="8" spans="1:13" hidden="1">
      <c r="A8" s="39"/>
      <c r="B8" s="32"/>
      <c r="C8" s="32"/>
      <c r="D8" s="32"/>
      <c r="E8" s="32"/>
      <c r="F8" s="32"/>
      <c r="G8" s="40"/>
      <c r="H8" s="39"/>
      <c r="I8" s="40"/>
      <c r="J8" s="32"/>
      <c r="K8" s="40"/>
      <c r="L8" s="39"/>
      <c r="M8" s="41"/>
    </row>
    <row r="9" spans="1:13" hidden="1">
      <c r="A9" s="39"/>
      <c r="B9" s="32"/>
      <c r="C9" s="32"/>
      <c r="D9" s="32"/>
      <c r="E9" s="32"/>
      <c r="F9" s="32"/>
      <c r="G9" s="40"/>
      <c r="H9" s="39"/>
      <c r="I9" s="40"/>
      <c r="J9" s="32"/>
      <c r="K9" s="40"/>
      <c r="L9" s="39"/>
      <c r="M9" s="41"/>
    </row>
    <row r="10" spans="1:13" ht="9" customHeight="1"/>
    <row r="11" spans="1:13" ht="35.25" customHeight="1">
      <c r="A11" s="66" t="s">
        <v>0</v>
      </c>
      <c r="B11" s="66" t="s">
        <v>1</v>
      </c>
      <c r="C11" s="67" t="s">
        <v>35</v>
      </c>
      <c r="D11" s="67"/>
      <c r="E11" s="67"/>
      <c r="F11" s="74"/>
      <c r="G11" s="68" t="s">
        <v>37</v>
      </c>
      <c r="H11" s="77"/>
      <c r="I11" s="69"/>
    </row>
    <row r="12" spans="1:13">
      <c r="A12" s="70"/>
      <c r="B12" s="71"/>
      <c r="C12" s="68" t="s">
        <v>10</v>
      </c>
      <c r="D12" s="75"/>
      <c r="E12" s="68" t="s">
        <v>11</v>
      </c>
      <c r="F12" s="76"/>
      <c r="G12" s="78" t="s">
        <v>42</v>
      </c>
      <c r="H12" s="78" t="s">
        <v>38</v>
      </c>
      <c r="I12" s="78" t="s">
        <v>43</v>
      </c>
    </row>
    <row r="13" spans="1:13" ht="47.25">
      <c r="A13" s="71"/>
      <c r="B13" s="72"/>
      <c r="C13" s="31" t="s">
        <v>36</v>
      </c>
      <c r="D13" s="25" t="s">
        <v>44</v>
      </c>
      <c r="E13" s="25" t="s">
        <v>36</v>
      </c>
      <c r="F13" s="25" t="s">
        <v>44</v>
      </c>
      <c r="G13" s="79"/>
      <c r="H13" s="79"/>
      <c r="I13" s="79"/>
    </row>
    <row r="14" spans="1:13">
      <c r="A14" s="45">
        <v>1</v>
      </c>
      <c r="B14" s="38" t="str">
        <f>B6</f>
        <v>Dzērbene</v>
      </c>
      <c r="C14" s="42">
        <v>4</v>
      </c>
      <c r="D14" s="48">
        <v>1</v>
      </c>
      <c r="E14" s="45">
        <v>4</v>
      </c>
      <c r="F14" s="45">
        <v>1</v>
      </c>
      <c r="G14" s="11">
        <v>1</v>
      </c>
      <c r="H14" s="11">
        <v>1</v>
      </c>
      <c r="I14" s="11">
        <v>1</v>
      </c>
      <c r="J14" s="12"/>
    </row>
  </sheetData>
  <mergeCells count="23">
    <mergeCell ref="A11:A13"/>
    <mergeCell ref="B11:B13"/>
    <mergeCell ref="E4:E5"/>
    <mergeCell ref="J3:M3"/>
    <mergeCell ref="J4:K4"/>
    <mergeCell ref="L4:M4"/>
    <mergeCell ref="D4:D5"/>
    <mergeCell ref="C11:F11"/>
    <mergeCell ref="C12:D12"/>
    <mergeCell ref="E12:F12"/>
    <mergeCell ref="G11:I11"/>
    <mergeCell ref="G12:G13"/>
    <mergeCell ref="H12:H13"/>
    <mergeCell ref="I12:I13"/>
    <mergeCell ref="B7:L7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"/>
  <sheetViews>
    <sheetView workbookViewId="0">
      <selection activeCell="G5" sqref="G5"/>
    </sheetView>
  </sheetViews>
  <sheetFormatPr defaultRowHeight="15.75"/>
  <cols>
    <col min="1" max="1" width="6" style="14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3" t="s">
        <v>32</v>
      </c>
    </row>
    <row r="2" spans="1:10" ht="18.75">
      <c r="A2" s="13" t="str">
        <f>+Nodrosinajums!A2</f>
        <v>Vecpiebalgas novads</v>
      </c>
    </row>
    <row r="3" spans="1:10" s="7" customFormat="1" ht="39.75" customHeight="1">
      <c r="A3" s="78" t="s">
        <v>0</v>
      </c>
      <c r="B3" s="78" t="s">
        <v>1</v>
      </c>
      <c r="C3" s="78"/>
      <c r="D3" s="86" t="s">
        <v>9</v>
      </c>
      <c r="E3" s="87"/>
      <c r="F3" s="83" t="s">
        <v>12</v>
      </c>
      <c r="G3" s="84"/>
      <c r="H3" s="84"/>
      <c r="I3" s="84"/>
      <c r="J3" s="85"/>
    </row>
    <row r="4" spans="1:10" ht="34.5" customHeight="1">
      <c r="A4" s="81"/>
      <c r="B4" s="82"/>
      <c r="C4" s="92"/>
      <c r="D4" s="88"/>
      <c r="E4" s="89"/>
      <c r="F4" s="30" t="s">
        <v>13</v>
      </c>
      <c r="G4" s="30" t="s">
        <v>33</v>
      </c>
      <c r="H4" s="30" t="s">
        <v>14</v>
      </c>
      <c r="I4" s="68" t="s">
        <v>63</v>
      </c>
      <c r="J4" s="75"/>
    </row>
    <row r="5" spans="1:10" s="32" customFormat="1" ht="54" customHeight="1">
      <c r="A5" s="31">
        <v>1</v>
      </c>
      <c r="B5" s="50" t="str">
        <f>+Nodrosinajums!B6</f>
        <v>Dzērbene</v>
      </c>
      <c r="C5" s="59" t="s">
        <v>69</v>
      </c>
      <c r="D5" s="68" t="s">
        <v>72</v>
      </c>
      <c r="E5" s="69"/>
      <c r="F5" s="59" t="s">
        <v>71</v>
      </c>
      <c r="G5" s="63" t="s">
        <v>27</v>
      </c>
      <c r="H5" s="60" t="s">
        <v>72</v>
      </c>
      <c r="I5" s="90" t="s">
        <v>72</v>
      </c>
      <c r="J5" s="91"/>
    </row>
    <row r="6" spans="1:10" s="56" customFormat="1" ht="18" customHeight="1">
      <c r="A6" s="51"/>
      <c r="B6" s="52"/>
      <c r="C6" s="53" t="s">
        <v>64</v>
      </c>
      <c r="D6" s="54" t="s">
        <v>68</v>
      </c>
      <c r="E6" s="54"/>
      <c r="F6" s="54"/>
      <c r="G6" s="54"/>
      <c r="H6" s="54"/>
      <c r="I6" s="54"/>
      <c r="J6" s="55"/>
    </row>
  </sheetData>
  <mergeCells count="8">
    <mergeCell ref="A3:A4"/>
    <mergeCell ref="B3:B4"/>
    <mergeCell ref="F3:J3"/>
    <mergeCell ref="D3:E4"/>
    <mergeCell ref="D5:E5"/>
    <mergeCell ref="I4:J4"/>
    <mergeCell ref="I5:J5"/>
    <mergeCell ref="C3:C4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21"/>
  <sheetViews>
    <sheetView topLeftCell="B1" workbookViewId="0">
      <selection activeCell="H12" sqref="H12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3.140625" style="3" customWidth="1"/>
    <col min="13" max="13" width="6.8554687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34</v>
      </c>
      <c r="B1" s="33" t="str">
        <f>+A1</f>
        <v>Ūdensapgādes un kanalizācijas pakalpojumu daudzums</v>
      </c>
    </row>
    <row r="2" spans="1:13" s="1" customFormat="1" ht="24" customHeight="1">
      <c r="A2" s="1" t="str">
        <f>+Nodrosinajums!A2</f>
        <v>Vecpiebalgas novads</v>
      </c>
      <c r="B2" s="33" t="str">
        <f>Nodrosinajums!A2</f>
        <v>Vecpiebalgas novads</v>
      </c>
    </row>
    <row r="3" spans="1:13" s="1" customFormat="1" ht="28.5" customHeight="1">
      <c r="A3" s="1" t="s">
        <v>45</v>
      </c>
      <c r="B3" s="33" t="str">
        <f>Nodrosinajums!B6</f>
        <v>Dzērbene</v>
      </c>
    </row>
    <row r="4" spans="1:13" s="7" customFormat="1" ht="15.75">
      <c r="A4" s="66" t="s">
        <v>1</v>
      </c>
      <c r="B4" s="66" t="s">
        <v>15</v>
      </c>
      <c r="C4" s="66"/>
      <c r="D4" s="103" t="s">
        <v>10</v>
      </c>
      <c r="E4" s="104"/>
      <c r="F4" s="104"/>
      <c r="G4" s="104"/>
      <c r="H4" s="105"/>
      <c r="I4" s="105"/>
      <c r="J4" s="105"/>
      <c r="K4" s="105"/>
      <c r="L4" s="105"/>
      <c r="M4" s="106"/>
    </row>
    <row r="5" spans="1:13" s="7" customFormat="1" ht="33" customHeight="1">
      <c r="A5" s="66"/>
      <c r="B5" s="66"/>
      <c r="C5" s="66"/>
      <c r="D5" s="66" t="s">
        <v>16</v>
      </c>
      <c r="E5" s="66"/>
      <c r="F5" s="83" t="s">
        <v>22</v>
      </c>
      <c r="G5" s="85"/>
      <c r="H5" s="66" t="s">
        <v>19</v>
      </c>
      <c r="I5" s="66"/>
      <c r="J5" s="66"/>
      <c r="K5" s="66"/>
      <c r="L5" s="66"/>
      <c r="M5" s="66"/>
    </row>
    <row r="6" spans="1:13" s="7" customFormat="1" ht="33" customHeight="1">
      <c r="A6" s="66"/>
      <c r="B6" s="66"/>
      <c r="C6" s="66"/>
      <c r="D6" s="61" t="s">
        <v>17</v>
      </c>
      <c r="E6" s="61" t="s">
        <v>18</v>
      </c>
      <c r="F6" s="61" t="s">
        <v>17</v>
      </c>
      <c r="G6" s="61" t="s">
        <v>7</v>
      </c>
      <c r="H6" s="61" t="s">
        <v>21</v>
      </c>
      <c r="I6" s="61" t="s">
        <v>18</v>
      </c>
      <c r="J6" s="61" t="s">
        <v>20</v>
      </c>
      <c r="K6" s="61" t="s">
        <v>23</v>
      </c>
      <c r="L6" s="83" t="s">
        <v>40</v>
      </c>
      <c r="M6" s="107"/>
    </row>
    <row r="7" spans="1:13" s="6" customFormat="1" ht="15.75">
      <c r="A7" s="108"/>
      <c r="B7" s="109">
        <v>2008</v>
      </c>
      <c r="C7" s="110"/>
      <c r="D7" s="110">
        <v>19678</v>
      </c>
      <c r="E7" s="111">
        <f>+D7/365</f>
        <v>53.912328767123284</v>
      </c>
      <c r="F7" s="112">
        <f t="shared" ref="F7:F8" si="0">D7-H7</f>
        <v>3858</v>
      </c>
      <c r="G7" s="113">
        <f>F7/D7</f>
        <v>0.19605650980790731</v>
      </c>
      <c r="H7" s="112">
        <f>J7+L7</f>
        <v>15820</v>
      </c>
      <c r="I7" s="112">
        <f>H7/365</f>
        <v>43.342465753424655</v>
      </c>
      <c r="J7" s="112">
        <v>13400</v>
      </c>
      <c r="K7" s="111">
        <f>J7/365/Nodrosinajums!F6*1000</f>
        <v>104.89236790606654</v>
      </c>
      <c r="L7" s="114">
        <f>850+1570</f>
        <v>2420</v>
      </c>
      <c r="M7" s="115"/>
    </row>
    <row r="8" spans="1:13" s="6" customFormat="1" ht="15.75">
      <c r="A8" s="116"/>
      <c r="B8" s="109">
        <v>2009</v>
      </c>
      <c r="C8" s="110"/>
      <c r="D8" s="110">
        <v>17100</v>
      </c>
      <c r="E8" s="111">
        <f>+D8/365</f>
        <v>46.849315068493148</v>
      </c>
      <c r="F8" s="112">
        <f t="shared" si="0"/>
        <v>1390</v>
      </c>
      <c r="G8" s="113">
        <f t="shared" ref="G8:G9" si="1">F8/D8</f>
        <v>8.1286549707602337E-2</v>
      </c>
      <c r="H8" s="112">
        <f t="shared" ref="H8:H9" si="2">J8+L8</f>
        <v>15710</v>
      </c>
      <c r="I8" s="112">
        <f t="shared" ref="I8:I9" si="3">H8/365</f>
        <v>43.041095890410958</v>
      </c>
      <c r="J8" s="112">
        <v>13520</v>
      </c>
      <c r="K8" s="111">
        <f>J8/365/Nodrosinajums!F6*1000</f>
        <v>105.8317025440313</v>
      </c>
      <c r="L8" s="114">
        <f>820+1370</f>
        <v>2190</v>
      </c>
      <c r="M8" s="115"/>
    </row>
    <row r="9" spans="1:13" s="6" customFormat="1" ht="15.75">
      <c r="A9" s="117"/>
      <c r="B9" s="109">
        <v>2010</v>
      </c>
      <c r="C9" s="110"/>
      <c r="D9" s="118">
        <v>16200</v>
      </c>
      <c r="E9" s="111">
        <f>+D9/365</f>
        <v>44.38356164383562</v>
      </c>
      <c r="F9" s="112">
        <f>D9-H9</f>
        <v>2100</v>
      </c>
      <c r="G9" s="113">
        <f t="shared" si="1"/>
        <v>0.12962962962962962</v>
      </c>
      <c r="H9" s="112">
        <f t="shared" si="2"/>
        <v>14100</v>
      </c>
      <c r="I9" s="112">
        <f t="shared" si="3"/>
        <v>38.630136986301373</v>
      </c>
      <c r="J9" s="112">
        <v>11610</v>
      </c>
      <c r="K9" s="111">
        <f>J9/365/Nodrosinajums!F6*1000</f>
        <v>90.880626223091966</v>
      </c>
      <c r="L9" s="114">
        <f>1200+1290</f>
        <v>2490</v>
      </c>
      <c r="M9" s="115"/>
    </row>
    <row r="10" spans="1:13" s="24" customFormat="1" ht="18.75" hidden="1" customHeight="1">
      <c r="A10" s="22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23"/>
    </row>
    <row r="11" spans="1:13" s="4" customFormat="1" ht="33.75" hidden="1" customHeight="1">
      <c r="A11" s="15"/>
      <c r="B11" s="15"/>
      <c r="C11" s="27"/>
      <c r="D11" s="15"/>
      <c r="E11" s="26"/>
      <c r="F11" s="94"/>
      <c r="G11" s="95"/>
      <c r="H11" s="95"/>
      <c r="I11" s="95"/>
      <c r="J11" s="95"/>
      <c r="K11" s="95"/>
      <c r="L11" s="95"/>
      <c r="M11" s="95"/>
    </row>
    <row r="12" spans="1:13" s="6" customFormat="1" ht="14.25" customHeight="1">
      <c r="B12" s="5"/>
    </row>
    <row r="13" spans="1:13" s="7" customFormat="1" ht="15.75">
      <c r="A13" s="66" t="s">
        <v>1</v>
      </c>
      <c r="B13" s="66" t="s">
        <v>15</v>
      </c>
      <c r="C13" s="66"/>
      <c r="D13" s="103" t="s">
        <v>11</v>
      </c>
      <c r="E13" s="104"/>
      <c r="F13" s="104"/>
      <c r="G13" s="104"/>
      <c r="H13" s="105"/>
      <c r="I13" s="105"/>
      <c r="J13" s="105"/>
      <c r="K13" s="105"/>
      <c r="L13" s="105"/>
      <c r="M13" s="106"/>
    </row>
    <row r="14" spans="1:13" s="7" customFormat="1" ht="57.75" customHeight="1">
      <c r="A14" s="66"/>
      <c r="B14" s="66"/>
      <c r="C14" s="66"/>
      <c r="D14" s="66" t="s">
        <v>39</v>
      </c>
      <c r="E14" s="66"/>
      <c r="F14" s="83" t="s">
        <v>24</v>
      </c>
      <c r="G14" s="85"/>
      <c r="H14" s="66" t="s">
        <v>25</v>
      </c>
      <c r="I14" s="66"/>
      <c r="J14" s="66"/>
      <c r="K14" s="66"/>
      <c r="L14" s="66"/>
      <c r="M14" s="66"/>
    </row>
    <row r="15" spans="1:13" s="7" customFormat="1" ht="33" customHeight="1">
      <c r="A15" s="66"/>
      <c r="B15" s="66"/>
      <c r="C15" s="66"/>
      <c r="D15" s="61" t="s">
        <v>17</v>
      </c>
      <c r="E15" s="61" t="s">
        <v>18</v>
      </c>
      <c r="F15" s="61" t="s">
        <v>17</v>
      </c>
      <c r="G15" s="61" t="s">
        <v>7</v>
      </c>
      <c r="H15" s="61" t="s">
        <v>21</v>
      </c>
      <c r="I15" s="61" t="str">
        <f>+I6</f>
        <v>m3/dnn</v>
      </c>
      <c r="J15" s="61" t="s">
        <v>26</v>
      </c>
      <c r="K15" s="61" t="s">
        <v>23</v>
      </c>
      <c r="L15" s="83" t="s">
        <v>41</v>
      </c>
      <c r="M15" s="107"/>
    </row>
    <row r="16" spans="1:13" s="6" customFormat="1" ht="15.75">
      <c r="A16" s="108"/>
      <c r="B16" s="109">
        <v>2008</v>
      </c>
      <c r="C16" s="110"/>
      <c r="D16" s="119">
        <v>10600</v>
      </c>
      <c r="E16" s="119">
        <f>D16/365</f>
        <v>29.041095890410958</v>
      </c>
      <c r="F16" s="119">
        <f>D16-H16</f>
        <v>0</v>
      </c>
      <c r="G16" s="120">
        <f>F16/D16</f>
        <v>0</v>
      </c>
      <c r="H16" s="119">
        <f>J16+L16</f>
        <v>10600</v>
      </c>
      <c r="I16" s="119">
        <f>H16/365</f>
        <v>29.041095890410958</v>
      </c>
      <c r="J16" s="119">
        <v>8180</v>
      </c>
      <c r="K16" s="121">
        <f>J16/365/Nodrosinajums!$J$6*1000</f>
        <v>64.031311154598825</v>
      </c>
      <c r="L16" s="114">
        <f>850+1570</f>
        <v>2420</v>
      </c>
      <c r="M16" s="115"/>
    </row>
    <row r="17" spans="1:13" s="6" customFormat="1" ht="15.75">
      <c r="A17" s="116"/>
      <c r="B17" s="109">
        <v>2009</v>
      </c>
      <c r="C17" s="110"/>
      <c r="D17" s="119">
        <v>9300</v>
      </c>
      <c r="E17" s="119">
        <f>D17/365</f>
        <v>25.479452054794521</v>
      </c>
      <c r="F17" s="119">
        <f t="shared" ref="F17:F18" si="4">D17-H17</f>
        <v>0</v>
      </c>
      <c r="G17" s="120">
        <f t="shared" ref="G17:G18" si="5">F17/D17</f>
        <v>0</v>
      </c>
      <c r="H17" s="119">
        <f t="shared" ref="H17:H18" si="6">J17+L17</f>
        <v>9300</v>
      </c>
      <c r="I17" s="119">
        <f t="shared" ref="I17:I18" si="7">H17/365</f>
        <v>25.479452054794521</v>
      </c>
      <c r="J17" s="119">
        <v>7110</v>
      </c>
      <c r="K17" s="121">
        <f>J17/365/Nodrosinajums!$J$6*1000</f>
        <v>55.655577299412919</v>
      </c>
      <c r="L17" s="114">
        <f>820+1370</f>
        <v>2190</v>
      </c>
      <c r="M17" s="115"/>
    </row>
    <row r="18" spans="1:13" s="6" customFormat="1" ht="15.75">
      <c r="A18" s="117"/>
      <c r="B18" s="109">
        <v>2010</v>
      </c>
      <c r="C18" s="110"/>
      <c r="D18" s="119">
        <v>8700</v>
      </c>
      <c r="E18" s="119">
        <f>D18/365</f>
        <v>23.835616438356166</v>
      </c>
      <c r="F18" s="119">
        <f t="shared" si="4"/>
        <v>0</v>
      </c>
      <c r="G18" s="120">
        <f t="shared" si="5"/>
        <v>0</v>
      </c>
      <c r="H18" s="119">
        <f t="shared" si="6"/>
        <v>8700</v>
      </c>
      <c r="I18" s="119">
        <f t="shared" si="7"/>
        <v>23.835616438356166</v>
      </c>
      <c r="J18" s="119">
        <v>6210</v>
      </c>
      <c r="K18" s="121">
        <f>J18/365/Nodrosinajums!$J$6*1000</f>
        <v>48.610567514677101</v>
      </c>
      <c r="L18" s="114">
        <f>1200+1290</f>
        <v>2490</v>
      </c>
      <c r="M18" s="115"/>
    </row>
    <row r="19" spans="1:13" s="6" customFormat="1" ht="7.5" hidden="1" customHeight="1">
      <c r="A19" s="15"/>
      <c r="B19" s="21"/>
      <c r="C19" s="17"/>
      <c r="D19" s="21"/>
      <c r="E19" s="19"/>
      <c r="F19" s="18"/>
      <c r="G19" s="18"/>
      <c r="H19" s="20"/>
      <c r="I19" s="20"/>
      <c r="J19" s="20"/>
      <c r="K19" s="19"/>
      <c r="L19" s="16"/>
      <c r="M19" s="16"/>
    </row>
    <row r="20" spans="1:13" s="24" customFormat="1" ht="18.75" customHeight="1">
      <c r="A20" s="22"/>
      <c r="B20" s="93" t="s">
        <v>65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23"/>
    </row>
    <row r="21" spans="1:13" s="4" customFormat="1" ht="15.75" hidden="1">
      <c r="A21" s="15"/>
      <c r="B21" s="28"/>
      <c r="C21" s="27"/>
      <c r="D21" s="28"/>
      <c r="E21" s="26"/>
      <c r="F21" s="26"/>
      <c r="G21" s="28"/>
      <c r="H21" s="27"/>
      <c r="I21" s="27"/>
      <c r="J21" s="27"/>
      <c r="K21" s="29"/>
      <c r="L21" s="27"/>
      <c r="M21" s="27"/>
    </row>
  </sheetData>
  <mergeCells count="27">
    <mergeCell ref="B20:L20"/>
    <mergeCell ref="A16:A18"/>
    <mergeCell ref="H5:M5"/>
    <mergeCell ref="L6:M6"/>
    <mergeCell ref="L16:M16"/>
    <mergeCell ref="L17:M17"/>
    <mergeCell ref="L18:M18"/>
    <mergeCell ref="L15:M15"/>
    <mergeCell ref="F11:M11"/>
    <mergeCell ref="L8:M8"/>
    <mergeCell ref="L9:M9"/>
    <mergeCell ref="L7:M7"/>
    <mergeCell ref="A4:A6"/>
    <mergeCell ref="A7:A9"/>
    <mergeCell ref="A13:A15"/>
    <mergeCell ref="B13:B15"/>
    <mergeCell ref="C13:C15"/>
    <mergeCell ref="B4:B6"/>
    <mergeCell ref="C4:C6"/>
    <mergeCell ref="B10:L10"/>
    <mergeCell ref="D4:M4"/>
    <mergeCell ref="D13:M13"/>
    <mergeCell ref="D14:E14"/>
    <mergeCell ref="F14:G14"/>
    <mergeCell ref="H14:M14"/>
    <mergeCell ref="D5:E5"/>
    <mergeCell ref="F5:G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6"/>
  <sheetViews>
    <sheetView workbookViewId="0">
      <selection activeCell="I16" sqref="I14:I16"/>
    </sheetView>
  </sheetViews>
  <sheetFormatPr defaultRowHeight="15.75"/>
  <cols>
    <col min="1" max="1" width="6.42578125" style="6" customWidth="1"/>
    <col min="2" max="2" width="13.28515625" style="6" customWidth="1"/>
    <col min="3" max="8" width="19" style="35" customWidth="1"/>
    <col min="9" max="16384" width="9.140625" style="35"/>
  </cols>
  <sheetData>
    <row r="1" spans="1:8" s="8" customFormat="1" ht="18.75">
      <c r="A1" s="65" t="s">
        <v>53</v>
      </c>
      <c r="B1" s="65"/>
      <c r="C1" s="65"/>
      <c r="D1" s="65"/>
      <c r="E1" s="65"/>
    </row>
    <row r="2" spans="1:8" s="8" customFormat="1" ht="18.75">
      <c r="A2" s="9" t="str">
        <f>Nodrosinajums!A2</f>
        <v>Vecpiebalgas novads</v>
      </c>
      <c r="B2" s="34"/>
      <c r="C2" s="34"/>
      <c r="D2" s="34"/>
      <c r="E2" s="34"/>
    </row>
    <row r="3" spans="1:8" s="7" customFormat="1" ht="30" customHeight="1">
      <c r="A3" s="66" t="s">
        <v>0</v>
      </c>
      <c r="B3" s="66" t="s">
        <v>1</v>
      </c>
      <c r="C3" s="66" t="s">
        <v>46</v>
      </c>
      <c r="D3" s="66"/>
      <c r="E3" s="66"/>
      <c r="F3" s="66" t="s">
        <v>54</v>
      </c>
      <c r="G3" s="66"/>
      <c r="H3" s="66"/>
    </row>
    <row r="4" spans="1:8" s="8" customFormat="1" ht="21.75" customHeight="1">
      <c r="A4" s="70"/>
      <c r="B4" s="97"/>
      <c r="C4" s="66" t="s">
        <v>47</v>
      </c>
      <c r="D4" s="66" t="s">
        <v>48</v>
      </c>
      <c r="E4" s="66" t="s">
        <v>49</v>
      </c>
      <c r="F4" s="66" t="s">
        <v>50</v>
      </c>
      <c r="G4" s="66" t="s">
        <v>51</v>
      </c>
      <c r="H4" s="66" t="s">
        <v>52</v>
      </c>
    </row>
    <row r="5" spans="1:8" s="8" customFormat="1" ht="6" customHeight="1">
      <c r="A5" s="97"/>
      <c r="B5" s="97"/>
      <c r="C5" s="96"/>
      <c r="D5" s="96"/>
      <c r="E5" s="96"/>
      <c r="F5" s="96"/>
      <c r="G5" s="96"/>
      <c r="H5" s="96"/>
    </row>
    <row r="6" spans="1:8" s="8" customFormat="1" ht="47.25">
      <c r="A6" s="44">
        <v>1</v>
      </c>
      <c r="B6" s="43" t="str">
        <f>+Nodrosinajums!B6</f>
        <v>Dzērbene</v>
      </c>
      <c r="C6" s="58" t="s">
        <v>70</v>
      </c>
      <c r="D6" s="58" t="s">
        <v>70</v>
      </c>
      <c r="E6" s="58" t="s">
        <v>70</v>
      </c>
      <c r="F6" s="58" t="s">
        <v>70</v>
      </c>
      <c r="G6" s="59" t="s">
        <v>73</v>
      </c>
      <c r="H6" s="59" t="s">
        <v>74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G11" sqref="G11"/>
    </sheetView>
  </sheetViews>
  <sheetFormatPr defaultRowHeight="15.75"/>
  <cols>
    <col min="1" max="1" width="6.42578125" style="6" customWidth="1"/>
    <col min="2" max="2" width="13.28515625" style="6" customWidth="1"/>
    <col min="3" max="8" width="16.140625" style="35" customWidth="1"/>
    <col min="9" max="9" width="26.85546875" style="37" customWidth="1"/>
    <col min="10" max="16384" width="9.140625" style="35"/>
  </cols>
  <sheetData>
    <row r="1" spans="1:9" s="8" customFormat="1" ht="18.75">
      <c r="A1" s="65" t="s">
        <v>55</v>
      </c>
      <c r="B1" s="65"/>
      <c r="C1" s="65"/>
      <c r="D1" s="65"/>
      <c r="E1" s="65"/>
      <c r="I1" s="36"/>
    </row>
    <row r="2" spans="1:9" s="8" customFormat="1" ht="18.75">
      <c r="A2" s="9" t="str">
        <f>Nodrosinajums!A2</f>
        <v>Vecpiebalgas novads</v>
      </c>
      <c r="B2" s="34"/>
      <c r="C2" s="34"/>
      <c r="D2" s="34"/>
      <c r="E2" s="34"/>
      <c r="I2" s="36"/>
    </row>
    <row r="3" spans="1:9" s="7" customFormat="1" ht="30" customHeight="1">
      <c r="A3" s="66" t="s">
        <v>0</v>
      </c>
      <c r="B3" s="66" t="s">
        <v>1</v>
      </c>
      <c r="C3" s="66" t="s">
        <v>56</v>
      </c>
      <c r="D3" s="66"/>
      <c r="E3" s="66"/>
      <c r="F3" s="66" t="s">
        <v>57</v>
      </c>
      <c r="G3" s="66"/>
      <c r="H3" s="66"/>
      <c r="I3" s="98" t="s">
        <v>62</v>
      </c>
    </row>
    <row r="4" spans="1:9" s="8" customFormat="1" ht="21.75" customHeight="1">
      <c r="A4" s="70"/>
      <c r="B4" s="97"/>
      <c r="C4" s="66" t="s">
        <v>58</v>
      </c>
      <c r="D4" s="66" t="s">
        <v>48</v>
      </c>
      <c r="E4" s="66" t="s">
        <v>59</v>
      </c>
      <c r="F4" s="66" t="s">
        <v>60</v>
      </c>
      <c r="G4" s="66" t="s">
        <v>59</v>
      </c>
      <c r="H4" s="66" t="s">
        <v>61</v>
      </c>
      <c r="I4" s="99"/>
    </row>
    <row r="5" spans="1:9" s="8" customFormat="1" ht="6" customHeight="1">
      <c r="A5" s="97"/>
      <c r="B5" s="97"/>
      <c r="C5" s="96"/>
      <c r="D5" s="96"/>
      <c r="E5" s="96"/>
      <c r="F5" s="96"/>
      <c r="G5" s="96"/>
      <c r="H5" s="96"/>
      <c r="I5" s="99"/>
    </row>
    <row r="6" spans="1:9" s="8" customFormat="1" ht="126">
      <c r="A6" s="47">
        <v>1</v>
      </c>
      <c r="B6" s="49" t="str">
        <f>+Kvalitate!B6</f>
        <v>Dzērbene</v>
      </c>
      <c r="C6" s="46" t="s">
        <v>75</v>
      </c>
      <c r="D6" s="46" t="s">
        <v>76</v>
      </c>
      <c r="E6" s="46" t="s">
        <v>77</v>
      </c>
      <c r="F6" s="46" t="s">
        <v>78</v>
      </c>
      <c r="G6" s="46" t="s">
        <v>79</v>
      </c>
      <c r="H6" s="46" t="s">
        <v>80</v>
      </c>
      <c r="I6" s="57" t="s">
        <v>81</v>
      </c>
    </row>
  </sheetData>
  <mergeCells count="12"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2012-01-27T09:37:20Z</cp:lastPrinted>
  <dcterms:created xsi:type="dcterms:W3CDTF">2011-12-13T13:06:12Z</dcterms:created>
  <dcterms:modified xsi:type="dcterms:W3CDTF">2012-01-27T09:42:17Z</dcterms:modified>
</cp:coreProperties>
</file>