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Probl-risin" sheetId="4" r:id="rId4"/>
  </sheets>
  <calcPr calcId="125725" concurrentCalc="0"/>
</workbook>
</file>

<file path=xl/calcChain.xml><?xml version="1.0" encoding="utf-8"?>
<calcChain xmlns="http://schemas.openxmlformats.org/spreadsheetml/2006/main">
  <c r="E7" i="2"/>
  <c r="E6"/>
  <c r="H16" i="3"/>
  <c r="F16"/>
  <c r="G16"/>
  <c r="J16"/>
  <c r="M7" i="1"/>
  <c r="K7"/>
  <c r="I7"/>
  <c r="G7"/>
  <c r="B16"/>
  <c r="B15"/>
  <c r="B14"/>
  <c r="J48" i="3"/>
  <c r="E47"/>
  <c r="F39"/>
  <c r="G39"/>
  <c r="J40"/>
  <c r="E39"/>
  <c r="J32"/>
  <c r="E31"/>
  <c r="F23"/>
  <c r="G23"/>
  <c r="J24"/>
  <c r="E23"/>
  <c r="E15"/>
  <c r="F8"/>
  <c r="G8"/>
  <c r="F9"/>
  <c r="G9"/>
  <c r="E8"/>
  <c r="M8" i="1"/>
  <c r="M6"/>
  <c r="I8"/>
  <c r="I6"/>
  <c r="B7" i="4"/>
  <c r="B6"/>
  <c r="B5"/>
  <c r="A2"/>
  <c r="E16" i="3"/>
  <c r="E9"/>
  <c r="E32"/>
  <c r="E24"/>
  <c r="E48"/>
  <c r="E40"/>
  <c r="A38"/>
  <c r="A46"/>
  <c r="H48"/>
  <c r="H40"/>
  <c r="F40"/>
  <c r="G40"/>
  <c r="H24"/>
  <c r="F24"/>
  <c r="G24"/>
  <c r="A22"/>
  <c r="A30"/>
  <c r="H32"/>
  <c r="F32"/>
  <c r="G32"/>
  <c r="A2"/>
  <c r="A7"/>
  <c r="A14"/>
  <c r="A2" i="2"/>
  <c r="B7"/>
  <c r="A7"/>
  <c r="B6"/>
  <c r="A6"/>
  <c r="B5"/>
  <c r="A5"/>
  <c r="K8" i="1"/>
  <c r="G8"/>
  <c r="K6"/>
  <c r="G6"/>
</calcChain>
</file>

<file path=xl/sharedStrings.xml><?xml version="1.0" encoding="utf-8"?>
<sst xmlns="http://schemas.openxmlformats.org/spreadsheetml/2006/main" count="291" uniqueCount="83">
  <si>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</si>
  <si>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</si>
  <si>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</si>
  <si>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</si>
  <si>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</si>
  <si>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</si>
  <si>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</si>
  <si>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</si>
  <si>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</si>
  <si>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</si>
  <si>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</si>
  <si>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</si>
  <si>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</si>
  <si>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</si>
  <si>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</si>
  <si>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</si>
  <si>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</si>
  <si>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</si>
  <si>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</si>
  <si>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</si>
  <si>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</si>
  <si>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</si>
  <si>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iestādēm</t>
  </si>
  <si>
    <t>uzņēmumiem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</si>
  <si>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</si>
  <si>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</si>
  <si>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</si>
  <si>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</si>
  <si>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</si>
  <si>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</si>
  <si>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</si>
  <si>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no iestādēm</t>
  </si>
  <si>
    <t xml:space="preserve"> no uzņēmumiem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</si>
  <si>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</si>
  <si>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</si>
  <si>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</si>
  <si>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</si>
  <si>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</si>
  <si>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</si>
  <si>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</si>
  <si>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</si>
  <si>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</si>
  <si>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Uzņēmumu skaits</t>
  </si>
  <si>
    <t>Norēķinās pēc skaitītāju datiem, %</t>
  </si>
  <si>
    <t>Iedzīvotāji</t>
  </si>
  <si>
    <t>Iestādes</t>
  </si>
  <si>
    <t>Uzņēmumi</t>
  </si>
  <si>
    <t>-</t>
  </si>
  <si>
    <t>ŪDENSSAIMNIECĪBAS INFRASTRUKTŪRĀ NEPIECIEŠAMIE UZLABOJUMI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</si>
  <si>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</si>
  <si>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</si>
  <si>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</si>
  <si>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</si>
  <si>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ŪAS izbūve rekonstrukcija</t>
  </si>
  <si>
    <t>Tīklu paplašināšana/ rekonstrukcija (km)</t>
  </si>
  <si>
    <t>Tīklu, KSS izbūve/ rekonstrukcija</t>
  </si>
  <si>
    <t>NAI uzlabošana, izbūve</t>
  </si>
  <si>
    <t>Objektu demontāža</t>
  </si>
  <si>
    <t>Citi</t>
  </si>
  <si>
    <t>nd</t>
  </si>
  <si>
    <t>Jaunu NAI izbūve</t>
  </si>
  <si>
    <t>Vecā ūdenstorņa demontāža</t>
  </si>
  <si>
    <t>Jaunviļāni</t>
  </si>
  <si>
    <t>Radopole</t>
  </si>
  <si>
    <t>Dekšāres</t>
  </si>
  <si>
    <t>SIA "Viļānu namsaimnieks"</t>
  </si>
  <si>
    <t>Ir līgums par pakalpojumu sniegšanu, ir regulatora izsniegta licence, regulatora tarifi - izstrādes procesā</t>
  </si>
  <si>
    <t>Viļāņu novada pašvaldība</t>
  </si>
  <si>
    <t>Tīklu paplašināšana ~700m</t>
  </si>
  <si>
    <t>Ir izveidots jauns urbums, nepieciešama vecā iekonservēšana</t>
  </si>
  <si>
    <t>Tīklu paplašināšana ~1500m</t>
  </si>
  <si>
    <t>KSS rekonstrukcija, tīklu paplašināšana 2300m, jaunas KSS izbūve uz tīklu paplašinājuma atzara</t>
  </si>
  <si>
    <t>NAI rekonstrukcija, izbūvējot konteinera tipa attīrīšanas iekārtas</t>
  </si>
  <si>
    <t>2 veco ūdenstorņu demontāža</t>
  </si>
  <si>
    <t>ŪSS izbūve</t>
  </si>
  <si>
    <t>Tīklu paplašināšana ~1000m</t>
  </si>
  <si>
    <t>Tīklu paplašināšana 1500m, KSS izbūve</t>
  </si>
  <si>
    <t>Tīklu paplašināšana ~500m</t>
  </si>
  <si>
    <t>Viļānu novads</t>
  </si>
  <si>
    <t xml:space="preserve">Ūdensgūtnes - urbumu sakārtošana </t>
  </si>
  <si>
    <t xml:space="preserve">Ūdensapgādes spiediena nodrošināšana </t>
  </si>
  <si>
    <t>Viļānu novada pašvaldības kapitālsabiedrība</t>
  </si>
  <si>
    <t>Uguns-dzēsības prasību nodroši-nāšanai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</si>
</sst>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3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10" fontId="9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workbookViewId="0">
      <selection activeCell="J13" sqref="J13"/>
    </sheetView>
  </sheetViews>
  <sheetFormatPr defaultRowHeight="15.75"/>
  <cols>
    <col min="1" max="1" width="6" style="1" customWidth="1"/>
    <col min="2" max="2" width="13" style="1" customWidth="1"/>
    <col min="3" max="6" width="10.28515625" style="1" customWidth="1"/>
    <col min="7" max="8" width="9.85546875" style="1" customWidth="1"/>
    <col min="9" max="9" width="11" style="1" customWidth="1"/>
    <col min="10" max="10" width="9.140625" style="1"/>
    <col min="11" max="11" width="8.28515625" style="1" customWidth="1"/>
    <col min="12" max="12" width="9.140625" style="1"/>
    <col min="13" max="13" width="10.140625" style="1" bestFit="1" customWidth="1"/>
    <col min="14" max="16384" width="9.140625" style="1"/>
  </cols>
  <sheetData>
    <row r="1" spans="1:17" ht="18.75">
      <c r="A1" s="51" t="s">
        <v>36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7" ht="18.75">
      <c r="A2" s="5" t="s">
        <v>78</v>
      </c>
    </row>
    <row r="3" spans="1:17" s="2" customFormat="1" ht="36" customHeight="1">
      <c r="A3" s="52" t="s">
        <v>0</v>
      </c>
      <c r="B3" s="52" t="s">
        <v>1</v>
      </c>
      <c r="C3" s="52" t="s">
        <v>2</v>
      </c>
      <c r="D3" s="52"/>
      <c r="E3" s="52"/>
      <c r="F3" s="52" t="s">
        <v>3</v>
      </c>
      <c r="G3" s="52"/>
      <c r="H3" s="52"/>
      <c r="I3" s="52"/>
      <c r="J3" s="52" t="s">
        <v>8</v>
      </c>
      <c r="K3" s="52"/>
      <c r="L3" s="52"/>
      <c r="M3" s="52"/>
    </row>
    <row r="4" spans="1:17">
      <c r="A4" s="54"/>
      <c r="B4" s="55"/>
      <c r="C4" s="53" t="s">
        <v>33</v>
      </c>
      <c r="D4" s="53" t="s">
        <v>34</v>
      </c>
      <c r="E4" s="53" t="s">
        <v>35</v>
      </c>
      <c r="F4" s="53" t="s">
        <v>4</v>
      </c>
      <c r="G4" s="53"/>
      <c r="H4" s="54" t="s">
        <v>5</v>
      </c>
      <c r="I4" s="54"/>
      <c r="J4" s="53" t="s">
        <v>4</v>
      </c>
      <c r="K4" s="53"/>
      <c r="L4" s="54" t="s">
        <v>5</v>
      </c>
      <c r="M4" s="54"/>
    </row>
    <row r="5" spans="1:17">
      <c r="A5" s="55"/>
      <c r="B5" s="55"/>
      <c r="C5" s="56"/>
      <c r="D5" s="56"/>
      <c r="E5" s="56"/>
      <c r="F5" s="4" t="s">
        <v>6</v>
      </c>
      <c r="G5" s="4" t="s">
        <v>7</v>
      </c>
      <c r="H5" s="4" t="s">
        <v>6</v>
      </c>
      <c r="I5" s="4" t="s">
        <v>7</v>
      </c>
      <c r="J5" s="4" t="s">
        <v>6</v>
      </c>
      <c r="K5" s="4" t="s">
        <v>7</v>
      </c>
      <c r="L5" s="4" t="s">
        <v>6</v>
      </c>
      <c r="M5" s="4" t="s">
        <v>7</v>
      </c>
      <c r="O5" s="20"/>
      <c r="P5" s="20"/>
      <c r="Q5" s="20"/>
    </row>
    <row r="6" spans="1:17" s="26" customFormat="1">
      <c r="A6" s="23">
        <v>1</v>
      </c>
      <c r="B6" s="82" t="s">
        <v>62</v>
      </c>
      <c r="C6" s="83">
        <v>412</v>
      </c>
      <c r="D6" s="81">
        <v>382</v>
      </c>
      <c r="E6" s="23">
        <v>382</v>
      </c>
      <c r="F6" s="23">
        <v>203</v>
      </c>
      <c r="G6" s="42">
        <f>+F6/D6</f>
        <v>0.53141361256544506</v>
      </c>
      <c r="H6" s="23">
        <v>363</v>
      </c>
      <c r="I6" s="42">
        <f>H6/D6</f>
        <v>0.95026178010471207</v>
      </c>
      <c r="J6" s="23">
        <v>177</v>
      </c>
      <c r="K6" s="42">
        <f>+J6/D6</f>
        <v>0.46335078534031415</v>
      </c>
      <c r="L6" s="23">
        <v>363</v>
      </c>
      <c r="M6" s="42">
        <f>L6/D6</f>
        <v>0.95026178010471207</v>
      </c>
      <c r="O6" s="25"/>
      <c r="P6" s="33"/>
      <c r="Q6" s="25"/>
    </row>
    <row r="7" spans="1:17" s="26" customFormat="1">
      <c r="A7" s="23">
        <v>2</v>
      </c>
      <c r="B7" s="82" t="s">
        <v>63</v>
      </c>
      <c r="C7" s="83">
        <v>336</v>
      </c>
      <c r="D7" s="81">
        <v>316</v>
      </c>
      <c r="E7" s="23">
        <v>316</v>
      </c>
      <c r="F7" s="23">
        <v>225</v>
      </c>
      <c r="G7" s="42">
        <f>+F7/E7</f>
        <v>0.71202531645569622</v>
      </c>
      <c r="H7" s="23">
        <v>304</v>
      </c>
      <c r="I7" s="42">
        <f>H7/E7</f>
        <v>0.96202531645569622</v>
      </c>
      <c r="J7" s="23">
        <v>179</v>
      </c>
      <c r="K7" s="42">
        <f>+J7/E7</f>
        <v>0.56645569620253167</v>
      </c>
      <c r="L7" s="23">
        <v>304</v>
      </c>
      <c r="M7" s="42">
        <f>L7/E7</f>
        <v>0.96202531645569622</v>
      </c>
      <c r="O7" s="25"/>
      <c r="P7" s="33"/>
      <c r="Q7" s="25"/>
    </row>
    <row r="8" spans="1:17" s="26" customFormat="1">
      <c r="A8" s="23">
        <v>3</v>
      </c>
      <c r="B8" s="82" t="s">
        <v>64</v>
      </c>
      <c r="C8" s="83">
        <v>265</v>
      </c>
      <c r="D8" s="81">
        <v>264</v>
      </c>
      <c r="E8" s="23">
        <v>264</v>
      </c>
      <c r="F8" s="23">
        <v>201</v>
      </c>
      <c r="G8" s="42">
        <f t="shared" ref="G8" si="0">+F8/D8</f>
        <v>0.76136363636363635</v>
      </c>
      <c r="H8" s="23">
        <v>254</v>
      </c>
      <c r="I8" s="42">
        <f t="shared" ref="I8" si="1">H8/D8</f>
        <v>0.96212121212121215</v>
      </c>
      <c r="J8" s="23">
        <v>81</v>
      </c>
      <c r="K8" s="42">
        <f t="shared" ref="K8" si="2">+J8/D8</f>
        <v>0.30681818181818182</v>
      </c>
      <c r="L8" s="23">
        <v>254</v>
      </c>
      <c r="M8" s="42">
        <f t="shared" ref="M8" si="3">L8/D8</f>
        <v>0.96212121212121215</v>
      </c>
      <c r="O8" s="25"/>
      <c r="P8" s="33"/>
      <c r="Q8" s="25"/>
    </row>
    <row r="9" spans="1:17">
      <c r="A9" s="19"/>
      <c r="B9" s="20"/>
      <c r="C9" s="20"/>
      <c r="D9" s="20"/>
      <c r="E9" s="20"/>
      <c r="F9" s="20"/>
      <c r="G9" s="21"/>
      <c r="H9" s="19"/>
      <c r="I9" s="22"/>
      <c r="J9" s="20"/>
      <c r="K9" s="21"/>
      <c r="L9" s="19"/>
      <c r="M9" s="22"/>
    </row>
    <row r="10" spans="1:17" hidden="1"/>
    <row r="11" spans="1:17" ht="35.25" customHeight="1">
      <c r="A11" s="52" t="s">
        <v>0</v>
      </c>
      <c r="B11" s="52" t="s">
        <v>1</v>
      </c>
      <c r="C11" s="53" t="s">
        <v>40</v>
      </c>
      <c r="D11" s="53"/>
      <c r="E11" s="53"/>
      <c r="F11" s="56"/>
      <c r="G11" s="57" t="s">
        <v>43</v>
      </c>
      <c r="H11" s="60"/>
      <c r="I11" s="61"/>
    </row>
    <row r="12" spans="1:17">
      <c r="A12" s="54"/>
      <c r="B12" s="55"/>
      <c r="C12" s="57" t="s">
        <v>10</v>
      </c>
      <c r="D12" s="58"/>
      <c r="E12" s="57" t="s">
        <v>11</v>
      </c>
      <c r="F12" s="59"/>
      <c r="G12" s="62" t="s">
        <v>44</v>
      </c>
      <c r="H12" s="62" t="s">
        <v>45</v>
      </c>
      <c r="I12" s="62" t="s">
        <v>46</v>
      </c>
    </row>
    <row r="13" spans="1:17" ht="31.5">
      <c r="A13" s="55"/>
      <c r="B13" s="55"/>
      <c r="C13" s="4" t="s">
        <v>41</v>
      </c>
      <c r="D13" s="4" t="s">
        <v>42</v>
      </c>
      <c r="E13" s="4" t="s">
        <v>41</v>
      </c>
      <c r="F13" s="4" t="s">
        <v>42</v>
      </c>
      <c r="G13" s="63"/>
      <c r="H13" s="63"/>
      <c r="I13" s="63"/>
    </row>
    <row r="14" spans="1:17" s="26" customFormat="1">
      <c r="A14" s="23">
        <v>1</v>
      </c>
      <c r="B14" s="24" t="str">
        <f>B6</f>
        <v>Jaunviļāni</v>
      </c>
      <c r="C14" s="23">
        <v>0</v>
      </c>
      <c r="D14" s="23">
        <v>0</v>
      </c>
      <c r="E14" s="23">
        <v>0</v>
      </c>
      <c r="F14" s="23">
        <v>1</v>
      </c>
      <c r="G14" s="42">
        <v>0.15</v>
      </c>
      <c r="H14" s="43">
        <v>0</v>
      </c>
      <c r="I14" s="43">
        <v>0</v>
      </c>
    </row>
    <row r="15" spans="1:17" s="26" customFormat="1">
      <c r="A15" s="23">
        <v>2</v>
      </c>
      <c r="B15" s="24" t="str">
        <f>B7</f>
        <v>Radopole</v>
      </c>
      <c r="C15" s="23">
        <v>1</v>
      </c>
      <c r="D15" s="23">
        <v>2</v>
      </c>
      <c r="E15" s="23">
        <v>1</v>
      </c>
      <c r="F15" s="23">
        <v>2</v>
      </c>
      <c r="G15" s="43">
        <v>0.1</v>
      </c>
      <c r="H15" s="43">
        <v>0</v>
      </c>
      <c r="I15" s="43">
        <v>0.5</v>
      </c>
    </row>
    <row r="16" spans="1:17" s="26" customFormat="1">
      <c r="A16" s="23">
        <v>3</v>
      </c>
      <c r="B16" s="24" t="str">
        <f>B8</f>
        <v>Dekšāres</v>
      </c>
      <c r="C16" s="23">
        <v>1</v>
      </c>
      <c r="D16" s="23">
        <v>1</v>
      </c>
      <c r="E16" s="23">
        <v>1</v>
      </c>
      <c r="F16" s="23">
        <v>1</v>
      </c>
      <c r="G16" s="43">
        <v>0.25</v>
      </c>
      <c r="H16" s="43" t="s">
        <v>59</v>
      </c>
      <c r="I16" s="43" t="s">
        <v>59</v>
      </c>
    </row>
  </sheetData>
  <mergeCells count="22"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E8" sqref="E8"/>
    </sheetView>
  </sheetViews>
  <sheetFormatPr defaultRowHeight="15.75"/>
  <cols>
    <col min="1" max="1" width="6" style="3" customWidth="1"/>
    <col min="2" max="2" width="12.7109375" style="1" customWidth="1"/>
    <col min="3" max="3" width="16" style="1" customWidth="1"/>
    <col min="4" max="4" width="15.42578125" style="1" customWidth="1"/>
    <col min="5" max="5" width="15.7109375" style="1" customWidth="1"/>
    <col min="6" max="6" width="30" style="1" customWidth="1"/>
    <col min="7" max="8" width="15.42578125" style="1" customWidth="1"/>
    <col min="9" max="16384" width="9.140625" style="1"/>
  </cols>
  <sheetData>
    <row r="1" spans="1:8" ht="18.75">
      <c r="A1" s="6" t="s">
        <v>37</v>
      </c>
    </row>
    <row r="2" spans="1:8" ht="18.75">
      <c r="A2" s="6" t="str">
        <f>+Nodrosinajums!A2</f>
        <v>Viļānu novads</v>
      </c>
    </row>
    <row r="3" spans="1:8" s="2" customFormat="1" ht="39.75" customHeight="1">
      <c r="A3" s="52" t="s">
        <v>0</v>
      </c>
      <c r="B3" s="52" t="s">
        <v>1</v>
      </c>
      <c r="C3" s="52" t="s">
        <v>9</v>
      </c>
      <c r="D3" s="52"/>
      <c r="E3" s="66" t="s">
        <v>12</v>
      </c>
      <c r="F3" s="67"/>
      <c r="G3" s="67"/>
      <c r="H3" s="68"/>
    </row>
    <row r="4" spans="1:8" ht="34.5" customHeight="1">
      <c r="A4" s="64"/>
      <c r="B4" s="65"/>
      <c r="C4" s="18" t="s">
        <v>10</v>
      </c>
      <c r="D4" s="18" t="s">
        <v>11</v>
      </c>
      <c r="E4" s="39" t="s">
        <v>13</v>
      </c>
      <c r="F4" s="39" t="s">
        <v>38</v>
      </c>
      <c r="G4" s="39" t="s">
        <v>14</v>
      </c>
      <c r="H4" s="39" t="s">
        <v>15</v>
      </c>
    </row>
    <row r="5" spans="1:8" s="85" customFormat="1" ht="63">
      <c r="A5" s="84">
        <f>+Nodrosinajums!A6</f>
        <v>1</v>
      </c>
      <c r="B5" s="84" t="str">
        <f>+Nodrosinajums!B6</f>
        <v>Jaunviļāni</v>
      </c>
      <c r="C5" s="84" t="s">
        <v>65</v>
      </c>
      <c r="D5" s="84" t="s">
        <v>65</v>
      </c>
      <c r="E5" s="84" t="s">
        <v>81</v>
      </c>
      <c r="F5" s="84" t="s">
        <v>66</v>
      </c>
      <c r="G5" s="84" t="s">
        <v>67</v>
      </c>
      <c r="H5" s="84" t="s">
        <v>65</v>
      </c>
    </row>
    <row r="6" spans="1:8" s="85" customFormat="1" ht="65.25" customHeight="1">
      <c r="A6" s="84">
        <f>+Nodrosinajums!A7</f>
        <v>2</v>
      </c>
      <c r="B6" s="84" t="str">
        <f>+Nodrosinajums!B7</f>
        <v>Radopole</v>
      </c>
      <c r="C6" s="84" t="s">
        <v>65</v>
      </c>
      <c r="D6" s="84" t="s">
        <v>65</v>
      </c>
      <c r="E6" s="84" t="str">
        <f>+E5</f>
        <v>Viļānu novada pašvaldības kapitālsabiedrība</v>
      </c>
      <c r="F6" s="84" t="s">
        <v>66</v>
      </c>
      <c r="G6" s="84" t="s">
        <v>67</v>
      </c>
      <c r="H6" s="84" t="s">
        <v>65</v>
      </c>
    </row>
    <row r="7" spans="1:8" s="85" customFormat="1" ht="66" customHeight="1">
      <c r="A7" s="84">
        <f>+Nodrosinajums!A8</f>
        <v>3</v>
      </c>
      <c r="B7" s="84" t="str">
        <f>+Nodrosinajums!B8</f>
        <v>Dekšāres</v>
      </c>
      <c r="C7" s="84" t="s">
        <v>65</v>
      </c>
      <c r="D7" s="84" t="s">
        <v>65</v>
      </c>
      <c r="E7" s="84" t="str">
        <f>+E6</f>
        <v>Viļānu novada pašvaldības kapitālsabiedrība</v>
      </c>
      <c r="F7" s="84" t="s">
        <v>66</v>
      </c>
      <c r="G7" s="84" t="s">
        <v>67</v>
      </c>
      <c r="H7" s="84" t="s">
        <v>65</v>
      </c>
    </row>
  </sheetData>
  <mergeCells count="4">
    <mergeCell ref="C3:D3"/>
    <mergeCell ref="A3:A4"/>
    <mergeCell ref="B3:B4"/>
    <mergeCell ref="E3:H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9"/>
  <sheetViews>
    <sheetView topLeftCell="A35" workbookViewId="0">
      <selection activeCell="D52" sqref="D52"/>
    </sheetView>
  </sheetViews>
  <sheetFormatPr defaultRowHeight="15"/>
  <cols>
    <col min="1" max="1" width="14.140625" style="9" customWidth="1"/>
    <col min="2" max="2" width="9.140625" style="8"/>
    <col min="3" max="3" width="10.140625" style="9" hidden="1" customWidth="1"/>
    <col min="4" max="7" width="10.85546875" style="9" customWidth="1"/>
    <col min="8" max="12" width="13.140625" style="9" customWidth="1"/>
    <col min="13" max="14" width="9.140625" style="9"/>
    <col min="15" max="15" width="13.140625" style="9" bestFit="1" customWidth="1"/>
    <col min="16" max="16384" width="9.140625" style="9"/>
  </cols>
  <sheetData>
    <row r="1" spans="1:12" ht="18.75">
      <c r="A1" s="7" t="s">
        <v>39</v>
      </c>
    </row>
    <row r="2" spans="1:12" ht="24" customHeight="1">
      <c r="A2" s="7" t="str">
        <f>+Nodrosinajums!A2</f>
        <v>Viļānu novads</v>
      </c>
    </row>
    <row r="3" spans="1:12" s="12" customFormat="1" ht="9" customHeight="1">
      <c r="A3" s="10"/>
      <c r="B3" s="11"/>
    </row>
    <row r="4" spans="1:12" s="13" customFormat="1" ht="15.75">
      <c r="A4" s="72" t="s">
        <v>1</v>
      </c>
      <c r="B4" s="72" t="s">
        <v>16</v>
      </c>
      <c r="C4" s="72"/>
      <c r="D4" s="73" t="s">
        <v>10</v>
      </c>
      <c r="E4" s="74"/>
      <c r="F4" s="74"/>
      <c r="G4" s="74"/>
      <c r="H4" s="75"/>
      <c r="I4" s="75"/>
      <c r="J4" s="75"/>
      <c r="K4" s="75"/>
      <c r="L4" s="76"/>
    </row>
    <row r="5" spans="1:12" s="13" customFormat="1" ht="33" customHeight="1">
      <c r="A5" s="72"/>
      <c r="B5" s="72"/>
      <c r="C5" s="72"/>
      <c r="D5" s="72" t="s">
        <v>17</v>
      </c>
      <c r="E5" s="72"/>
      <c r="F5" s="77" t="s">
        <v>25</v>
      </c>
      <c r="G5" s="78"/>
      <c r="H5" s="72" t="s">
        <v>20</v>
      </c>
      <c r="I5" s="72"/>
      <c r="J5" s="72"/>
      <c r="K5" s="72"/>
      <c r="L5" s="72"/>
    </row>
    <row r="6" spans="1:12" s="13" customFormat="1" ht="33" customHeight="1">
      <c r="A6" s="72"/>
      <c r="B6" s="72"/>
      <c r="C6" s="72"/>
      <c r="D6" s="14" t="s">
        <v>18</v>
      </c>
      <c r="E6" s="14" t="s">
        <v>19</v>
      </c>
      <c r="F6" s="14" t="s">
        <v>18</v>
      </c>
      <c r="G6" s="14" t="s">
        <v>7</v>
      </c>
      <c r="H6" s="14" t="s">
        <v>24</v>
      </c>
      <c r="I6" s="14" t="s">
        <v>21</v>
      </c>
      <c r="J6" s="14" t="s">
        <v>26</v>
      </c>
      <c r="K6" s="14" t="s">
        <v>22</v>
      </c>
      <c r="L6" s="14" t="s">
        <v>23</v>
      </c>
    </row>
    <row r="7" spans="1:12" s="12" customFormat="1" ht="15.75">
      <c r="A7" s="69" t="str">
        <f>+Nodrosinajums!B6</f>
        <v>Jaunviļāni</v>
      </c>
      <c r="B7" s="15">
        <v>2008</v>
      </c>
      <c r="C7" s="16"/>
      <c r="D7" s="15" t="s">
        <v>59</v>
      </c>
      <c r="E7" s="15" t="s">
        <v>59</v>
      </c>
      <c r="F7" s="15" t="s">
        <v>59</v>
      </c>
      <c r="G7" s="15" t="s">
        <v>59</v>
      </c>
      <c r="H7" s="15" t="s">
        <v>59</v>
      </c>
      <c r="I7" s="15" t="s">
        <v>59</v>
      </c>
      <c r="J7" s="15" t="s">
        <v>59</v>
      </c>
      <c r="K7" s="15" t="s">
        <v>59</v>
      </c>
      <c r="L7" s="15" t="s">
        <v>59</v>
      </c>
    </row>
    <row r="8" spans="1:12" s="12" customFormat="1" ht="15.75">
      <c r="A8" s="70"/>
      <c r="B8" s="15">
        <v>2009</v>
      </c>
      <c r="C8" s="16"/>
      <c r="D8" s="15">
        <v>14318</v>
      </c>
      <c r="E8" s="17">
        <f t="shared" ref="E8" si="0">D8/365</f>
        <v>39.227397260273975</v>
      </c>
      <c r="F8" s="15">
        <f t="shared" ref="F8" si="1">D8-H8</f>
        <v>729</v>
      </c>
      <c r="G8" s="40">
        <f>F8/D8</f>
        <v>5.0914932253107975E-2</v>
      </c>
      <c r="H8" s="15">
        <v>13589</v>
      </c>
      <c r="I8" s="15" t="s">
        <v>59</v>
      </c>
      <c r="J8" s="15" t="s">
        <v>59</v>
      </c>
      <c r="K8" s="15" t="s">
        <v>59</v>
      </c>
      <c r="L8" s="15" t="s">
        <v>59</v>
      </c>
    </row>
    <row r="9" spans="1:12" s="12" customFormat="1" ht="15.75">
      <c r="A9" s="71"/>
      <c r="B9" s="15">
        <v>2010</v>
      </c>
      <c r="C9" s="16"/>
      <c r="D9" s="15">
        <v>12976</v>
      </c>
      <c r="E9" s="17">
        <f>D9/365</f>
        <v>35.550684931506851</v>
      </c>
      <c r="F9" s="15">
        <f>D9-H9</f>
        <v>729</v>
      </c>
      <c r="G9" s="40">
        <f>F9/D9</f>
        <v>5.6180641183723797E-2</v>
      </c>
      <c r="H9" s="15">
        <v>12247</v>
      </c>
      <c r="I9" s="15" t="s">
        <v>59</v>
      </c>
      <c r="J9" s="15" t="s">
        <v>59</v>
      </c>
      <c r="K9" s="15" t="s">
        <v>59</v>
      </c>
      <c r="L9" s="15" t="s">
        <v>59</v>
      </c>
    </row>
    <row r="10" spans="1:12" s="12" customFormat="1" ht="5.25" customHeight="1">
      <c r="B10" s="11"/>
    </row>
    <row r="11" spans="1:12" s="13" customFormat="1" ht="15.75">
      <c r="A11" s="72" t="s">
        <v>1</v>
      </c>
      <c r="B11" s="72" t="s">
        <v>16</v>
      </c>
      <c r="C11" s="72"/>
      <c r="D11" s="73" t="s">
        <v>11</v>
      </c>
      <c r="E11" s="74"/>
      <c r="F11" s="74"/>
      <c r="G11" s="74"/>
      <c r="H11" s="75"/>
      <c r="I11" s="75"/>
      <c r="J11" s="75"/>
      <c r="K11" s="75"/>
      <c r="L11" s="76"/>
    </row>
    <row r="12" spans="1:12" s="13" customFormat="1" ht="33" customHeight="1">
      <c r="A12" s="72"/>
      <c r="B12" s="72"/>
      <c r="C12" s="72"/>
      <c r="D12" s="72" t="s">
        <v>28</v>
      </c>
      <c r="E12" s="72"/>
      <c r="F12" s="77" t="s">
        <v>27</v>
      </c>
      <c r="G12" s="78"/>
      <c r="H12" s="72" t="s">
        <v>29</v>
      </c>
      <c r="I12" s="72"/>
      <c r="J12" s="72"/>
      <c r="K12" s="72"/>
      <c r="L12" s="72"/>
    </row>
    <row r="13" spans="1:12" s="13" customFormat="1" ht="33" customHeight="1">
      <c r="A13" s="72"/>
      <c r="B13" s="72"/>
      <c r="C13" s="72"/>
      <c r="D13" s="14" t="s">
        <v>18</v>
      </c>
      <c r="E13" s="14" t="s">
        <v>19</v>
      </c>
      <c r="F13" s="14" t="s">
        <v>18</v>
      </c>
      <c r="G13" s="14" t="s">
        <v>7</v>
      </c>
      <c r="H13" s="14" t="s">
        <v>24</v>
      </c>
      <c r="I13" s="14" t="s">
        <v>30</v>
      </c>
      <c r="J13" s="14" t="s">
        <v>26</v>
      </c>
      <c r="K13" s="14" t="s">
        <v>31</v>
      </c>
      <c r="L13" s="14" t="s">
        <v>32</v>
      </c>
    </row>
    <row r="14" spans="1:12" s="12" customFormat="1" ht="15.75">
      <c r="A14" s="69" t="str">
        <f>+A7</f>
        <v>Jaunviļāni</v>
      </c>
      <c r="B14" s="15">
        <v>2008</v>
      </c>
      <c r="C14" s="16"/>
      <c r="D14" s="15" t="s">
        <v>59</v>
      </c>
      <c r="E14" s="15" t="s">
        <v>59</v>
      </c>
      <c r="F14" s="15" t="s">
        <v>59</v>
      </c>
      <c r="G14" s="15" t="s">
        <v>59</v>
      </c>
      <c r="H14" s="15" t="s">
        <v>59</v>
      </c>
      <c r="I14" s="15" t="s">
        <v>59</v>
      </c>
      <c r="J14" s="15" t="s">
        <v>59</v>
      </c>
      <c r="K14" s="15" t="s">
        <v>59</v>
      </c>
      <c r="L14" s="15" t="s">
        <v>59</v>
      </c>
    </row>
    <row r="15" spans="1:12" s="12" customFormat="1" ht="15.75">
      <c r="A15" s="70"/>
      <c r="B15" s="15">
        <v>2009</v>
      </c>
      <c r="C15" s="16"/>
      <c r="D15" s="15">
        <v>9607</v>
      </c>
      <c r="E15" s="17">
        <f t="shared" ref="E15" si="2">D15/365</f>
        <v>26.32054794520548</v>
      </c>
      <c r="F15" s="15" t="s">
        <v>59</v>
      </c>
      <c r="G15" s="15" t="s">
        <v>59</v>
      </c>
      <c r="H15" s="15" t="s">
        <v>59</v>
      </c>
      <c r="I15" s="15" t="s">
        <v>59</v>
      </c>
      <c r="J15" s="15" t="s">
        <v>59</v>
      </c>
      <c r="K15" s="15" t="s">
        <v>59</v>
      </c>
      <c r="L15" s="15" t="s">
        <v>59</v>
      </c>
    </row>
    <row r="16" spans="1:12" s="12" customFormat="1" ht="15.75">
      <c r="A16" s="71"/>
      <c r="B16" s="15">
        <v>2010</v>
      </c>
      <c r="C16" s="16"/>
      <c r="D16" s="15">
        <v>11328</v>
      </c>
      <c r="E16" s="17">
        <f>D16/365</f>
        <v>31.035616438356165</v>
      </c>
      <c r="F16" s="15">
        <f>D16-H16</f>
        <v>350</v>
      </c>
      <c r="G16" s="40">
        <f>F16/D16</f>
        <v>3.0896892655367231E-2</v>
      </c>
      <c r="H16" s="15">
        <f>+I16+K16+L16</f>
        <v>10978</v>
      </c>
      <c r="I16" s="15">
        <v>10588</v>
      </c>
      <c r="J16" s="17">
        <f>+I16/365/Nodrosinajums!$J$6*1000</f>
        <v>163.88824394396721</v>
      </c>
      <c r="K16" s="15">
        <v>0</v>
      </c>
      <c r="L16" s="15">
        <v>390</v>
      </c>
    </row>
    <row r="17" spans="1:12" s="48" customFormat="1" ht="15.75">
      <c r="A17" s="49"/>
      <c r="B17" s="44"/>
      <c r="C17" s="45"/>
      <c r="D17" s="44"/>
      <c r="E17" s="44"/>
      <c r="F17" s="44"/>
      <c r="G17" s="46"/>
      <c r="H17" s="44"/>
      <c r="I17" s="44"/>
      <c r="J17" s="47"/>
      <c r="K17" s="44"/>
      <c r="L17" s="44"/>
    </row>
    <row r="18" spans="1:12" s="12" customFormat="1" ht="15.75">
      <c r="B18" s="11"/>
    </row>
    <row r="19" spans="1:12" s="13" customFormat="1" ht="15.75">
      <c r="A19" s="72" t="s">
        <v>1</v>
      </c>
      <c r="B19" s="72" t="s">
        <v>16</v>
      </c>
      <c r="C19" s="72"/>
      <c r="D19" s="73" t="s">
        <v>10</v>
      </c>
      <c r="E19" s="74"/>
      <c r="F19" s="74"/>
      <c r="G19" s="74"/>
      <c r="H19" s="75"/>
      <c r="I19" s="75"/>
      <c r="J19" s="75"/>
      <c r="K19" s="75"/>
      <c r="L19" s="76"/>
    </row>
    <row r="20" spans="1:12" s="13" customFormat="1" ht="33" customHeight="1">
      <c r="A20" s="72"/>
      <c r="B20" s="72"/>
      <c r="C20" s="72"/>
      <c r="D20" s="72" t="s">
        <v>17</v>
      </c>
      <c r="E20" s="72"/>
      <c r="F20" s="77" t="s">
        <v>25</v>
      </c>
      <c r="G20" s="78"/>
      <c r="H20" s="72" t="s">
        <v>20</v>
      </c>
      <c r="I20" s="72"/>
      <c r="J20" s="72"/>
      <c r="K20" s="72"/>
      <c r="L20" s="72"/>
    </row>
    <row r="21" spans="1:12" s="13" customFormat="1" ht="33" customHeight="1">
      <c r="A21" s="72"/>
      <c r="B21" s="72"/>
      <c r="C21" s="72"/>
      <c r="D21" s="14" t="s">
        <v>18</v>
      </c>
      <c r="E21" s="14" t="s">
        <v>19</v>
      </c>
      <c r="F21" s="14" t="s">
        <v>18</v>
      </c>
      <c r="G21" s="14" t="s">
        <v>7</v>
      </c>
      <c r="H21" s="14" t="s">
        <v>24</v>
      </c>
      <c r="I21" s="14" t="s">
        <v>21</v>
      </c>
      <c r="J21" s="14" t="s">
        <v>26</v>
      </c>
      <c r="K21" s="14" t="s">
        <v>22</v>
      </c>
      <c r="L21" s="14" t="s">
        <v>23</v>
      </c>
    </row>
    <row r="22" spans="1:12" s="12" customFormat="1" ht="15.75">
      <c r="A22" s="69" t="str">
        <f>+Nodrosinajums!B7</f>
        <v>Radopole</v>
      </c>
      <c r="B22" s="15">
        <v>2008</v>
      </c>
      <c r="C22" s="16"/>
      <c r="D22" s="15" t="s">
        <v>59</v>
      </c>
      <c r="E22" s="15" t="s">
        <v>59</v>
      </c>
      <c r="F22" s="15" t="s">
        <v>59</v>
      </c>
      <c r="G22" s="15" t="s">
        <v>59</v>
      </c>
      <c r="H22" s="15" t="s">
        <v>59</v>
      </c>
      <c r="I22" s="15" t="s">
        <v>59</v>
      </c>
      <c r="J22" s="15" t="s">
        <v>59</v>
      </c>
      <c r="K22" s="15" t="s">
        <v>59</v>
      </c>
      <c r="L22" s="15" t="s">
        <v>59</v>
      </c>
    </row>
    <row r="23" spans="1:12" s="12" customFormat="1" ht="15.75">
      <c r="A23" s="70"/>
      <c r="B23" s="15">
        <v>2009</v>
      </c>
      <c r="C23" s="16"/>
      <c r="D23" s="15">
        <v>20037</v>
      </c>
      <c r="E23" s="17">
        <f t="shared" ref="E23" si="3">D23/365</f>
        <v>54.895890410958906</v>
      </c>
      <c r="F23" s="15">
        <f t="shared" ref="F23:F24" si="4">D23-H23</f>
        <v>3229</v>
      </c>
      <c r="G23" s="17">
        <f t="shared" ref="G23" si="5">F23/D23*100</f>
        <v>16.11518690422718</v>
      </c>
      <c r="H23" s="15">
        <v>16808</v>
      </c>
      <c r="I23" s="15" t="s">
        <v>59</v>
      </c>
      <c r="J23" s="15" t="s">
        <v>59</v>
      </c>
      <c r="K23" s="15" t="s">
        <v>59</v>
      </c>
      <c r="L23" s="15" t="s">
        <v>59</v>
      </c>
    </row>
    <row r="24" spans="1:12" s="12" customFormat="1" ht="15.75">
      <c r="A24" s="71"/>
      <c r="B24" s="15">
        <v>2010</v>
      </c>
      <c r="C24" s="16"/>
      <c r="D24" s="15">
        <v>29488</v>
      </c>
      <c r="E24" s="17">
        <f>D24/365</f>
        <v>80.789041095890411</v>
      </c>
      <c r="F24" s="15">
        <f t="shared" si="4"/>
        <v>3229</v>
      </c>
      <c r="G24" s="17">
        <f>F24/D24*100</f>
        <v>10.950217037438959</v>
      </c>
      <c r="H24" s="15">
        <f>+I24+K24+L24</f>
        <v>26259</v>
      </c>
      <c r="I24" s="15">
        <v>15330</v>
      </c>
      <c r="J24" s="17">
        <f>+I24/365/Nodrosinajums!$F$7*1000</f>
        <v>186.66666666666669</v>
      </c>
      <c r="K24" s="15">
        <v>10491</v>
      </c>
      <c r="L24" s="15">
        <v>438</v>
      </c>
    </row>
    <row r="25" spans="1:12" s="12" customFormat="1" ht="6" customHeight="1">
      <c r="A25" s="34"/>
      <c r="B25" s="35"/>
      <c r="C25" s="36"/>
      <c r="D25" s="35"/>
      <c r="E25" s="35"/>
      <c r="F25" s="35"/>
      <c r="G25" s="35"/>
      <c r="H25" s="36"/>
      <c r="I25" s="36"/>
      <c r="J25" s="37"/>
      <c r="K25" s="36"/>
      <c r="L25" s="36"/>
    </row>
    <row r="26" spans="1:12" s="12" customFormat="1" ht="5.25" customHeight="1">
      <c r="B26" s="11"/>
    </row>
    <row r="27" spans="1:12" s="13" customFormat="1" ht="15.75">
      <c r="A27" s="72" t="s">
        <v>1</v>
      </c>
      <c r="B27" s="72" t="s">
        <v>16</v>
      </c>
      <c r="C27" s="72"/>
      <c r="D27" s="73" t="s">
        <v>11</v>
      </c>
      <c r="E27" s="74"/>
      <c r="F27" s="74"/>
      <c r="G27" s="74"/>
      <c r="H27" s="75"/>
      <c r="I27" s="75"/>
      <c r="J27" s="75"/>
      <c r="K27" s="75"/>
      <c r="L27" s="76"/>
    </row>
    <row r="28" spans="1:12" s="13" customFormat="1" ht="33" customHeight="1">
      <c r="A28" s="72"/>
      <c r="B28" s="72"/>
      <c r="C28" s="72"/>
      <c r="D28" s="72" t="s">
        <v>28</v>
      </c>
      <c r="E28" s="72"/>
      <c r="F28" s="77" t="s">
        <v>27</v>
      </c>
      <c r="G28" s="78"/>
      <c r="H28" s="72" t="s">
        <v>29</v>
      </c>
      <c r="I28" s="72"/>
      <c r="J28" s="72"/>
      <c r="K28" s="72"/>
      <c r="L28" s="72"/>
    </row>
    <row r="29" spans="1:12" s="13" customFormat="1" ht="33" customHeight="1">
      <c r="A29" s="72"/>
      <c r="B29" s="72"/>
      <c r="C29" s="72"/>
      <c r="D29" s="14" t="s">
        <v>18</v>
      </c>
      <c r="E29" s="14" t="s">
        <v>19</v>
      </c>
      <c r="F29" s="14" t="s">
        <v>18</v>
      </c>
      <c r="G29" s="14" t="s">
        <v>7</v>
      </c>
      <c r="H29" s="14" t="s">
        <v>24</v>
      </c>
      <c r="I29" s="14" t="s">
        <v>30</v>
      </c>
      <c r="J29" s="14" t="s">
        <v>26</v>
      </c>
      <c r="K29" s="14" t="s">
        <v>31</v>
      </c>
      <c r="L29" s="14" t="s">
        <v>32</v>
      </c>
    </row>
    <row r="30" spans="1:12" s="12" customFormat="1" ht="15.75">
      <c r="A30" s="69" t="str">
        <f>+A22</f>
        <v>Radopole</v>
      </c>
      <c r="B30" s="15">
        <v>2008</v>
      </c>
      <c r="C30" s="16"/>
      <c r="D30" s="15" t="s">
        <v>59</v>
      </c>
      <c r="E30" s="15" t="s">
        <v>59</v>
      </c>
      <c r="F30" s="15" t="s">
        <v>59</v>
      </c>
      <c r="G30" s="15" t="s">
        <v>59</v>
      </c>
      <c r="H30" s="15" t="s">
        <v>59</v>
      </c>
      <c r="I30" s="15" t="s">
        <v>59</v>
      </c>
      <c r="J30" s="15" t="s">
        <v>59</v>
      </c>
      <c r="K30" s="15" t="s">
        <v>59</v>
      </c>
      <c r="L30" s="15" t="s">
        <v>59</v>
      </c>
    </row>
    <row r="31" spans="1:12" s="12" customFormat="1" ht="15.75">
      <c r="A31" s="70"/>
      <c r="B31" s="15">
        <v>2009</v>
      </c>
      <c r="C31" s="16"/>
      <c r="D31" s="15">
        <v>12818</v>
      </c>
      <c r="E31" s="17">
        <f t="shared" ref="E31" si="6">D31/365</f>
        <v>35.11780821917808</v>
      </c>
      <c r="F31" s="15" t="s">
        <v>59</v>
      </c>
      <c r="G31" s="15" t="s">
        <v>59</v>
      </c>
      <c r="H31" s="15">
        <v>12818</v>
      </c>
      <c r="I31" s="15" t="s">
        <v>59</v>
      </c>
      <c r="J31" s="15" t="s">
        <v>59</v>
      </c>
      <c r="K31" s="15" t="s">
        <v>59</v>
      </c>
      <c r="L31" s="15" t="s">
        <v>59</v>
      </c>
    </row>
    <row r="32" spans="1:12" s="12" customFormat="1" ht="15.75">
      <c r="A32" s="71"/>
      <c r="B32" s="15">
        <v>2010</v>
      </c>
      <c r="C32" s="16"/>
      <c r="D32" s="15">
        <v>20641</v>
      </c>
      <c r="E32" s="17">
        <f>D32/365</f>
        <v>56.550684931506851</v>
      </c>
      <c r="F32" s="15">
        <f t="shared" ref="F31:F32" si="7">D32-H32</f>
        <v>300</v>
      </c>
      <c r="G32" s="40">
        <f t="shared" ref="G31:G32" si="8">F32/D32</f>
        <v>1.4534179545564654E-2</v>
      </c>
      <c r="H32" s="15">
        <f>+I32+K32+L32</f>
        <v>20341</v>
      </c>
      <c r="I32" s="15">
        <v>9412</v>
      </c>
      <c r="J32" s="17">
        <f>+I32/365/Nodrosinajums!$J$7*1000</f>
        <v>144.05754955230734</v>
      </c>
      <c r="K32" s="15">
        <v>10491</v>
      </c>
      <c r="L32" s="15">
        <v>438</v>
      </c>
    </row>
    <row r="33" spans="1:12" s="48" customFormat="1" ht="15.75">
      <c r="A33" s="49"/>
      <c r="B33" s="44"/>
      <c r="C33" s="45"/>
      <c r="D33" s="44"/>
      <c r="E33" s="44"/>
      <c r="F33" s="44"/>
      <c r="G33" s="46"/>
      <c r="H33" s="44"/>
      <c r="I33" s="44"/>
      <c r="J33" s="47"/>
      <c r="K33" s="44"/>
      <c r="L33" s="44"/>
    </row>
    <row r="34" spans="1:12" s="12" customFormat="1" ht="15.75">
      <c r="B34" s="11"/>
    </row>
    <row r="35" spans="1:12" s="13" customFormat="1" ht="15.75">
      <c r="A35" s="72" t="s">
        <v>1</v>
      </c>
      <c r="B35" s="72" t="s">
        <v>16</v>
      </c>
      <c r="C35" s="72"/>
      <c r="D35" s="73" t="s">
        <v>10</v>
      </c>
      <c r="E35" s="74"/>
      <c r="F35" s="74"/>
      <c r="G35" s="74"/>
      <c r="H35" s="75"/>
      <c r="I35" s="75"/>
      <c r="J35" s="75"/>
      <c r="K35" s="75"/>
      <c r="L35" s="76"/>
    </row>
    <row r="36" spans="1:12" s="13" customFormat="1" ht="33" customHeight="1">
      <c r="A36" s="72"/>
      <c r="B36" s="72"/>
      <c r="C36" s="72"/>
      <c r="D36" s="72" t="s">
        <v>17</v>
      </c>
      <c r="E36" s="72"/>
      <c r="F36" s="77" t="s">
        <v>25</v>
      </c>
      <c r="G36" s="78"/>
      <c r="H36" s="72" t="s">
        <v>20</v>
      </c>
      <c r="I36" s="72"/>
      <c r="J36" s="72"/>
      <c r="K36" s="72"/>
      <c r="L36" s="72"/>
    </row>
    <row r="37" spans="1:12" s="13" customFormat="1" ht="33" customHeight="1">
      <c r="A37" s="72"/>
      <c r="B37" s="72"/>
      <c r="C37" s="72"/>
      <c r="D37" s="14" t="s">
        <v>18</v>
      </c>
      <c r="E37" s="14" t="s">
        <v>19</v>
      </c>
      <c r="F37" s="14" t="s">
        <v>18</v>
      </c>
      <c r="G37" s="14" t="s">
        <v>7</v>
      </c>
      <c r="H37" s="14" t="s">
        <v>24</v>
      </c>
      <c r="I37" s="14" t="s">
        <v>21</v>
      </c>
      <c r="J37" s="14" t="s">
        <v>26</v>
      </c>
      <c r="K37" s="14" t="s">
        <v>22</v>
      </c>
      <c r="L37" s="14" t="s">
        <v>23</v>
      </c>
    </row>
    <row r="38" spans="1:12" s="12" customFormat="1" ht="15.75">
      <c r="A38" s="69" t="str">
        <f>+Nodrosinajums!B8</f>
        <v>Dekšāres</v>
      </c>
      <c r="B38" s="15">
        <v>2008</v>
      </c>
      <c r="C38" s="16"/>
      <c r="D38" s="15" t="s">
        <v>59</v>
      </c>
      <c r="E38" s="15" t="s">
        <v>59</v>
      </c>
      <c r="F38" s="15" t="s">
        <v>59</v>
      </c>
      <c r="G38" s="15" t="s">
        <v>59</v>
      </c>
      <c r="H38" s="15" t="s">
        <v>59</v>
      </c>
      <c r="I38" s="15" t="s">
        <v>59</v>
      </c>
      <c r="J38" s="15" t="s">
        <v>59</v>
      </c>
      <c r="K38" s="15" t="s">
        <v>59</v>
      </c>
      <c r="L38" s="15" t="s">
        <v>59</v>
      </c>
    </row>
    <row r="39" spans="1:12" s="12" customFormat="1" ht="15.75">
      <c r="A39" s="70"/>
      <c r="B39" s="15">
        <v>2009</v>
      </c>
      <c r="C39" s="16"/>
      <c r="D39" s="15">
        <v>20070</v>
      </c>
      <c r="E39" s="17">
        <f t="shared" ref="E39:E40" si="9">D39/365</f>
        <v>54.986301369863014</v>
      </c>
      <c r="F39" s="15">
        <f t="shared" ref="F39:F40" si="10">D39-H39</f>
        <v>6481</v>
      </c>
      <c r="G39" s="40">
        <f t="shared" ref="G39" si="11">+F39/D39</f>
        <v>0.32291978076731442</v>
      </c>
      <c r="H39" s="15">
        <v>13589</v>
      </c>
      <c r="I39" s="15" t="s">
        <v>59</v>
      </c>
      <c r="J39" s="15" t="s">
        <v>59</v>
      </c>
      <c r="K39" s="15" t="s">
        <v>59</v>
      </c>
      <c r="L39" s="15" t="s">
        <v>59</v>
      </c>
    </row>
    <row r="40" spans="1:12" s="12" customFormat="1" ht="15.75">
      <c r="A40" s="71"/>
      <c r="B40" s="15">
        <v>2010</v>
      </c>
      <c r="C40" s="16"/>
      <c r="D40" s="15">
        <v>30939</v>
      </c>
      <c r="E40" s="17">
        <f t="shared" si="9"/>
        <v>84.764383561643839</v>
      </c>
      <c r="F40" s="15">
        <f t="shared" si="10"/>
        <v>3462</v>
      </c>
      <c r="G40" s="40">
        <f>+F40/D40</f>
        <v>0.11189760496460778</v>
      </c>
      <c r="H40" s="15">
        <f>+I40+K40+L40</f>
        <v>27477</v>
      </c>
      <c r="I40" s="15">
        <v>20981</v>
      </c>
      <c r="J40" s="17">
        <f>+I40/365/Nodrosinajums!$F$8*1000</f>
        <v>285.98105363592998</v>
      </c>
      <c r="K40" s="15">
        <v>1642</v>
      </c>
      <c r="L40" s="15">
        <v>4854</v>
      </c>
    </row>
    <row r="41" spans="1:12" s="12" customFormat="1" ht="6.75" customHeight="1">
      <c r="A41" s="34"/>
      <c r="B41" s="35"/>
      <c r="C41" s="36"/>
      <c r="D41" s="35"/>
      <c r="E41" s="35"/>
      <c r="F41" s="35"/>
      <c r="G41" s="41"/>
      <c r="H41" s="35"/>
      <c r="I41" s="35"/>
      <c r="J41" s="37"/>
      <c r="K41" s="35"/>
      <c r="L41" s="35"/>
    </row>
    <row r="42" spans="1:12" s="12" customFormat="1" ht="5.25" customHeight="1">
      <c r="B42" s="11"/>
    </row>
    <row r="43" spans="1:12" s="13" customFormat="1" ht="15.75">
      <c r="A43" s="72" t="s">
        <v>1</v>
      </c>
      <c r="B43" s="72" t="s">
        <v>16</v>
      </c>
      <c r="C43" s="72"/>
      <c r="D43" s="73" t="s">
        <v>11</v>
      </c>
      <c r="E43" s="74"/>
      <c r="F43" s="74"/>
      <c r="G43" s="74"/>
      <c r="H43" s="75"/>
      <c r="I43" s="75"/>
      <c r="J43" s="75"/>
      <c r="K43" s="75"/>
      <c r="L43" s="76"/>
    </row>
    <row r="44" spans="1:12" s="13" customFormat="1" ht="33" customHeight="1">
      <c r="A44" s="72"/>
      <c r="B44" s="72"/>
      <c r="C44" s="72"/>
      <c r="D44" s="72" t="s">
        <v>28</v>
      </c>
      <c r="E44" s="72"/>
      <c r="F44" s="77" t="s">
        <v>27</v>
      </c>
      <c r="G44" s="78"/>
      <c r="H44" s="72" t="s">
        <v>29</v>
      </c>
      <c r="I44" s="72"/>
      <c r="J44" s="72"/>
      <c r="K44" s="72"/>
      <c r="L44" s="72"/>
    </row>
    <row r="45" spans="1:12" s="13" customFormat="1" ht="33" customHeight="1">
      <c r="A45" s="72"/>
      <c r="B45" s="72"/>
      <c r="C45" s="72"/>
      <c r="D45" s="14" t="s">
        <v>18</v>
      </c>
      <c r="E45" s="14" t="s">
        <v>19</v>
      </c>
      <c r="F45" s="14" t="s">
        <v>18</v>
      </c>
      <c r="G45" s="14" t="s">
        <v>7</v>
      </c>
      <c r="H45" s="14" t="s">
        <v>24</v>
      </c>
      <c r="I45" s="14" t="s">
        <v>30</v>
      </c>
      <c r="J45" s="14" t="s">
        <v>26</v>
      </c>
      <c r="K45" s="14" t="s">
        <v>31</v>
      </c>
      <c r="L45" s="14" t="s">
        <v>32</v>
      </c>
    </row>
    <row r="46" spans="1:12" s="12" customFormat="1" ht="15.75">
      <c r="A46" s="69" t="str">
        <f>+A38</f>
        <v>Dekšāres</v>
      </c>
      <c r="B46" s="15">
        <v>2008</v>
      </c>
      <c r="C46" s="16"/>
      <c r="D46" s="15" t="s">
        <v>59</v>
      </c>
      <c r="E46" s="15" t="s">
        <v>59</v>
      </c>
      <c r="F46" s="15" t="s">
        <v>59</v>
      </c>
      <c r="G46" s="15" t="s">
        <v>59</v>
      </c>
      <c r="H46" s="15" t="s">
        <v>59</v>
      </c>
      <c r="I46" s="15" t="s">
        <v>59</v>
      </c>
      <c r="J46" s="15" t="s">
        <v>59</v>
      </c>
      <c r="K46" s="15" t="s">
        <v>59</v>
      </c>
      <c r="L46" s="15" t="s">
        <v>59</v>
      </c>
    </row>
    <row r="47" spans="1:12" s="12" customFormat="1" ht="15.75">
      <c r="A47" s="70"/>
      <c r="B47" s="15">
        <v>2009</v>
      </c>
      <c r="C47" s="16"/>
      <c r="D47" s="15">
        <v>5038</v>
      </c>
      <c r="E47" s="17">
        <f t="shared" ref="E47" si="12">D47/365</f>
        <v>13.802739726027397</v>
      </c>
      <c r="F47" s="15" t="s">
        <v>59</v>
      </c>
      <c r="G47" s="15" t="s">
        <v>59</v>
      </c>
      <c r="H47" s="15">
        <v>5038</v>
      </c>
      <c r="I47" s="15" t="s">
        <v>59</v>
      </c>
      <c r="J47" s="15" t="s">
        <v>59</v>
      </c>
      <c r="K47" s="15" t="s">
        <v>59</v>
      </c>
      <c r="L47" s="15" t="s">
        <v>59</v>
      </c>
    </row>
    <row r="48" spans="1:12" s="12" customFormat="1" ht="15.75">
      <c r="A48" s="71"/>
      <c r="B48" s="15">
        <v>2010</v>
      </c>
      <c r="C48" s="16"/>
      <c r="D48" s="15">
        <v>10263</v>
      </c>
      <c r="E48" s="17">
        <f>D48/365</f>
        <v>28.117808219178084</v>
      </c>
      <c r="F48" s="15" t="s">
        <v>59</v>
      </c>
      <c r="G48" s="15" t="s">
        <v>59</v>
      </c>
      <c r="H48" s="15">
        <f>+I48+K48+L48</f>
        <v>10263</v>
      </c>
      <c r="I48" s="15">
        <v>8410</v>
      </c>
      <c r="J48" s="17">
        <f>+I48/365/Nodrosinajums!$J$8*1000</f>
        <v>284.45797395569082</v>
      </c>
      <c r="K48" s="15">
        <v>1642</v>
      </c>
      <c r="L48" s="15">
        <v>211</v>
      </c>
    </row>
    <row r="49" spans="2:2" s="12" customFormat="1" ht="15.75">
      <c r="B49" s="11"/>
    </row>
  </sheetData>
  <mergeCells count="48">
    <mergeCell ref="A46:A48"/>
    <mergeCell ref="A43:A45"/>
    <mergeCell ref="B43:B45"/>
    <mergeCell ref="C43:C45"/>
    <mergeCell ref="D43:L43"/>
    <mergeCell ref="D44:E44"/>
    <mergeCell ref="F44:G44"/>
    <mergeCell ref="H44:L44"/>
    <mergeCell ref="A30:A32"/>
    <mergeCell ref="A35:A37"/>
    <mergeCell ref="B35:B37"/>
    <mergeCell ref="C35:C37"/>
    <mergeCell ref="A38:A40"/>
    <mergeCell ref="A22:A24"/>
    <mergeCell ref="A27:A29"/>
    <mergeCell ref="B27:B29"/>
    <mergeCell ref="C27:C29"/>
    <mergeCell ref="D27:L27"/>
    <mergeCell ref="D28:E28"/>
    <mergeCell ref="F28:G28"/>
    <mergeCell ref="H28:L28"/>
    <mergeCell ref="D35:L35"/>
    <mergeCell ref="D36:E36"/>
    <mergeCell ref="F36:G36"/>
    <mergeCell ref="H36:L36"/>
    <mergeCell ref="D4:L4"/>
    <mergeCell ref="D11:L11"/>
    <mergeCell ref="D12:E12"/>
    <mergeCell ref="F12:G12"/>
    <mergeCell ref="H12:L12"/>
    <mergeCell ref="D5:E5"/>
    <mergeCell ref="F5:G5"/>
    <mergeCell ref="H5:L5"/>
    <mergeCell ref="A4:A6"/>
    <mergeCell ref="A7:A9"/>
    <mergeCell ref="A11:A13"/>
    <mergeCell ref="B11:B13"/>
    <mergeCell ref="C11:C13"/>
    <mergeCell ref="B4:B6"/>
    <mergeCell ref="C4:C6"/>
    <mergeCell ref="A14:A16"/>
    <mergeCell ref="A19:A21"/>
    <mergeCell ref="B19:B21"/>
    <mergeCell ref="C19:C21"/>
    <mergeCell ref="D19:L19"/>
    <mergeCell ref="D20:E20"/>
    <mergeCell ref="F20:G20"/>
    <mergeCell ref="H20:L20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17" max="16383" man="1"/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3"/>
  <sheetViews>
    <sheetView tabSelected="1" topLeftCell="A3" workbookViewId="0">
      <selection activeCell="G6" sqref="G6"/>
    </sheetView>
  </sheetViews>
  <sheetFormatPr defaultRowHeight="15.75"/>
  <cols>
    <col min="1" max="1" width="6.42578125" style="12" customWidth="1"/>
    <col min="2" max="2" width="13.28515625" style="12" customWidth="1"/>
    <col min="3" max="3" width="11" style="30" customWidth="1"/>
    <col min="4" max="4" width="12.140625" style="30" customWidth="1"/>
    <col min="5" max="5" width="13.28515625" style="30" customWidth="1"/>
    <col min="6" max="6" width="12.140625" style="30" customWidth="1"/>
    <col min="7" max="7" width="12.5703125" style="30" customWidth="1"/>
    <col min="8" max="8" width="13.140625" style="30" customWidth="1"/>
    <col min="9" max="9" width="12.7109375" style="32" customWidth="1"/>
    <col min="10" max="10" width="11.85546875" style="30" customWidth="1"/>
    <col min="11" max="11" width="9" style="30" customWidth="1"/>
    <col min="12" max="16384" width="9.140625" style="30"/>
  </cols>
  <sheetData>
    <row r="1" spans="1:11" s="26" customFormat="1" ht="18.75" customHeight="1">
      <c r="A1" s="79" t="s">
        <v>48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s="26" customFormat="1" ht="18.75">
      <c r="A2" s="27" t="str">
        <f>Nodrosinajums!A2</f>
        <v>Viļānu novads</v>
      </c>
      <c r="B2" s="28"/>
      <c r="C2" s="28"/>
      <c r="D2" s="28"/>
      <c r="E2" s="28"/>
      <c r="I2" s="29"/>
    </row>
    <row r="3" spans="1:11" ht="41.25" customHeight="1">
      <c r="A3" s="80" t="s">
        <v>49</v>
      </c>
      <c r="B3" s="80" t="s">
        <v>1</v>
      </c>
      <c r="C3" s="80" t="s">
        <v>50</v>
      </c>
      <c r="D3" s="80"/>
      <c r="E3" s="80"/>
      <c r="F3" s="80" t="s">
        <v>51</v>
      </c>
      <c r="G3" s="80"/>
      <c r="H3" s="80" t="s">
        <v>52</v>
      </c>
      <c r="I3" s="80"/>
      <c r="J3" s="80"/>
      <c r="K3" s="80"/>
    </row>
    <row r="4" spans="1:11" ht="63.75">
      <c r="A4" s="80"/>
      <c r="B4" s="80"/>
      <c r="C4" s="50" t="s">
        <v>79</v>
      </c>
      <c r="D4" s="31" t="s">
        <v>53</v>
      </c>
      <c r="E4" s="31" t="s">
        <v>54</v>
      </c>
      <c r="F4" s="31" t="s">
        <v>55</v>
      </c>
      <c r="G4" s="31" t="s">
        <v>56</v>
      </c>
      <c r="H4" s="50" t="s">
        <v>80</v>
      </c>
      <c r="I4" s="31" t="s">
        <v>57</v>
      </c>
      <c r="J4" s="50" t="s">
        <v>82</v>
      </c>
      <c r="K4" s="31" t="s">
        <v>58</v>
      </c>
    </row>
    <row r="5" spans="1:11" s="87" customFormat="1" ht="54" customHeight="1">
      <c r="A5" s="86">
        <v>1</v>
      </c>
      <c r="B5" s="86" t="str">
        <f>Nodrosinajums!B6</f>
        <v>Jaunviļāni</v>
      </c>
      <c r="C5" s="86" t="s">
        <v>47</v>
      </c>
      <c r="D5" s="86" t="s">
        <v>47</v>
      </c>
      <c r="E5" s="86" t="s">
        <v>77</v>
      </c>
      <c r="F5" s="86" t="s">
        <v>68</v>
      </c>
      <c r="G5" s="86" t="s">
        <v>47</v>
      </c>
      <c r="H5" s="86" t="s">
        <v>47</v>
      </c>
      <c r="I5" s="86" t="s">
        <v>61</v>
      </c>
      <c r="J5" s="86" t="s">
        <v>47</v>
      </c>
      <c r="K5" s="86" t="s">
        <v>47</v>
      </c>
    </row>
    <row r="6" spans="1:11" s="87" customFormat="1" ht="114.75">
      <c r="A6" s="86">
        <v>2</v>
      </c>
      <c r="B6" s="86" t="str">
        <f>Nodrosinajums!B7</f>
        <v>Radopole</v>
      </c>
      <c r="C6" s="86" t="s">
        <v>69</v>
      </c>
      <c r="D6" s="86" t="s">
        <v>47</v>
      </c>
      <c r="E6" s="86" t="s">
        <v>70</v>
      </c>
      <c r="F6" s="86" t="s">
        <v>71</v>
      </c>
      <c r="G6" s="86" t="s">
        <v>72</v>
      </c>
      <c r="H6" s="86" t="s">
        <v>47</v>
      </c>
      <c r="I6" s="86" t="s">
        <v>73</v>
      </c>
      <c r="J6" s="86" t="s">
        <v>47</v>
      </c>
      <c r="K6" s="86" t="s">
        <v>47</v>
      </c>
    </row>
    <row r="7" spans="1:11" s="87" customFormat="1" ht="51">
      <c r="A7" s="86">
        <v>3</v>
      </c>
      <c r="B7" s="86" t="str">
        <f>Nodrosinajums!B8</f>
        <v>Dekšāres</v>
      </c>
      <c r="C7" s="86" t="s">
        <v>47</v>
      </c>
      <c r="D7" s="86" t="s">
        <v>74</v>
      </c>
      <c r="E7" s="86" t="s">
        <v>75</v>
      </c>
      <c r="F7" s="86" t="s">
        <v>76</v>
      </c>
      <c r="G7" s="86" t="s">
        <v>60</v>
      </c>
      <c r="H7" s="86" t="s">
        <v>47</v>
      </c>
      <c r="I7" s="86" t="s">
        <v>61</v>
      </c>
      <c r="J7" s="86" t="s">
        <v>47</v>
      </c>
      <c r="K7" s="86" t="s">
        <v>47</v>
      </c>
    </row>
    <row r="12" spans="1:11" ht="36" customHeight="1"/>
    <row r="13" spans="1:11" ht="15.75" customHeight="1">
      <c r="F13" s="38"/>
    </row>
  </sheetData>
  <mergeCells count="6">
    <mergeCell ref="A1:K1"/>
    <mergeCell ref="A3:A4"/>
    <mergeCell ref="B3:B4"/>
    <mergeCell ref="C3:E3"/>
    <mergeCell ref="F3:G3"/>
    <mergeCell ref="H3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Nodrosinajums</vt:lpstr>
      <vt:lpstr>Pakalpoj-sn</vt:lpstr>
      <vt:lpstr>U-K-apjomi</vt:lpstr>
      <vt:lpstr>Probl-risin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2012-02-14T08:04:24Z</cp:lastPrinted>
  <dcterms:created xsi:type="dcterms:W3CDTF">2011-12-13T13:06:12Z</dcterms:created>
  <dcterms:modified xsi:type="dcterms:W3CDTF">2012-02-14T08:04:35Z</dcterms:modified>
</cp:coreProperties>
</file>